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10095" tabRatio="953" activeTab="2"/>
  </bookViews>
  <sheets>
    <sheet name="ส่วนที่ 1" sheetId="1" r:id="rId1"/>
    <sheet name="ส่วนที่ 2" sheetId="2" r:id="rId2"/>
    <sheet name="บัญชีสรุปโครงการ" sheetId="3" r:id="rId3"/>
    <sheet name="ยุทธ1.1-1.2" sheetId="4" r:id="rId4"/>
    <sheet name="1.3-1.5" sheetId="5" r:id="rId5"/>
    <sheet name="2.1-2.4" sheetId="6" r:id="rId6"/>
    <sheet name="3.1" sheetId="7" r:id="rId7"/>
    <sheet name="3.2." sheetId="8" r:id="rId8"/>
    <sheet name="3.3." sheetId="9" r:id="rId9"/>
    <sheet name="3.4-3.5" sheetId="10" r:id="rId10"/>
    <sheet name="4.1.-4.3" sheetId="11" r:id="rId11"/>
    <sheet name="4.4-4.5" sheetId="12" r:id="rId12"/>
    <sheet name="5.1" sheetId="13" r:id="rId13"/>
    <sheet name="5.2." sheetId="14" r:id="rId14"/>
    <sheet name="5.3-5.4" sheetId="15" r:id="rId15"/>
    <sheet name="5.5" sheetId="16" r:id="rId16"/>
    <sheet name="6.1-6.2." sheetId="17" r:id="rId17"/>
    <sheet name="6.3-6.4." sheetId="18" r:id="rId18"/>
  </sheets>
  <definedNames>
    <definedName name="_xlnm.Print_Area" localSheetId="4">'1.3-1.5'!$A$1:$R$24</definedName>
    <definedName name="_xlnm.Print_Area" localSheetId="5">'2.1-2.4'!$A$1:$S$31</definedName>
    <definedName name="_xlnm.Print_Area" localSheetId="6">'3.1'!$A$1:$R$18</definedName>
    <definedName name="_xlnm.Print_Area" localSheetId="7">'3.2.'!$A$1:$R$23</definedName>
    <definedName name="_xlnm.Print_Area" localSheetId="8">'3.3.'!$A$1:$R$18</definedName>
    <definedName name="_xlnm.Print_Area" localSheetId="9">'3.4-3.5'!$A$1:$R$25</definedName>
    <definedName name="_xlnm.Print_Area" localSheetId="10">'4.1.-4.3'!$A$1:$R$46</definedName>
    <definedName name="_xlnm.Print_Area" localSheetId="11">'4.4-4.5'!$A$1:$R$23</definedName>
    <definedName name="_xlnm.Print_Area" localSheetId="12">'5.1'!$A$1:$R$27</definedName>
    <definedName name="_xlnm.Print_Area" localSheetId="13">'5.2.'!$A$1:$R$16</definedName>
    <definedName name="_xlnm.Print_Area" localSheetId="14">'5.3-5.4'!$A$1:$R$24</definedName>
    <definedName name="_xlnm.Print_Area" localSheetId="15">'5.5'!$A$1:$R$25</definedName>
    <definedName name="_xlnm.Print_Area" localSheetId="16">'6.1-6.2.'!$A$1:$R$33</definedName>
    <definedName name="_xlnm.Print_Area" localSheetId="17">'6.3-6.4.'!$A$1:$R$48</definedName>
    <definedName name="_xlnm.Print_Area" localSheetId="2">'บัญชีสรุปโครงการ'!$A$1:$H$65</definedName>
    <definedName name="_xlnm.Print_Area" localSheetId="0">'ส่วนที่ 1'!$A$1:$L$31</definedName>
    <definedName name="_xlnm.Print_Area" localSheetId="1">'ส่วนที่ 2'!$A$1:$L$31</definedName>
  </definedNames>
  <calcPr fullCalcOnLoad="1"/>
</workbook>
</file>

<file path=xl/sharedStrings.xml><?xml version="1.0" encoding="utf-8"?>
<sst xmlns="http://schemas.openxmlformats.org/spreadsheetml/2006/main" count="1037" uniqueCount="337">
  <si>
    <t xml:space="preserve">   ผิวจราจรรางวี ค.ส.ล. ยาวประมาณ1,598.00 เมตร (หรือพื้นที่ไม่น้อย กว่า 9,588 ตารางเมตร)</t>
  </si>
  <si>
    <t>โครงการปรับปรุงถนน ค.ส.ล.ท่อระบายน้ำพร้อมบ่อพักและผิวจราจรรางวี ซอยชื่นสินธ์ (ซอย 39)</t>
  </si>
  <si>
    <t xml:space="preserve"> - เพื่อปรับปรุงผิวจราจรเป็นถนน ค.ส.ล. และขยายผิวจราจรอำนวยความความสะดวกในการสัญจร</t>
  </si>
  <si>
    <t xml:space="preserve">   </t>
  </si>
  <si>
    <t xml:space="preserve">  </t>
  </si>
  <si>
    <t>หน่วยงานที่รับผิดชอบ</t>
  </si>
  <si>
    <t>เป้าหมาย (ผลผลิตของโครงการ)</t>
  </si>
  <si>
    <t>โครงการป้องกันและควบคุมโรค</t>
  </si>
  <si>
    <t xml:space="preserve">   ความสะดวกในการสัญจร</t>
  </si>
  <si>
    <t>โครงการจ่ายเงินเบี้ยยังชีพผู้ป่วยโรคเอดส์</t>
  </si>
  <si>
    <t>รวม</t>
  </si>
  <si>
    <t>ยุทธศาสตร์</t>
  </si>
  <si>
    <t>จำนวน</t>
  </si>
  <si>
    <t>งบประมาณ</t>
  </si>
  <si>
    <t>รวมทั้งสิ้น</t>
  </si>
  <si>
    <t>ที่</t>
  </si>
  <si>
    <t>โครงการ</t>
  </si>
  <si>
    <t>(บาท)</t>
  </si>
  <si>
    <t>องค์การบริหารส่วนตำบลคลองหินปูน</t>
  </si>
  <si>
    <t>สำนักงานปลัด</t>
  </si>
  <si>
    <t>ส่วนสาธารณสุขฯ</t>
  </si>
  <si>
    <t>สำนักงาน
ปลัด</t>
  </si>
  <si>
    <t>โครงการจ่ายเงินเบี้ยยังชีพผู้สูงอายุ</t>
  </si>
  <si>
    <t>โครงการจ่ายเงินเบี้ยยังชีพคนพิการ</t>
  </si>
  <si>
    <t>ส่วนการศึกษาฯ</t>
  </si>
  <si>
    <t>โครงการเฉลิมพระเกียรติ</t>
  </si>
  <si>
    <t>โครงการติดตามและประเมินผลการดำเนินงานขององค์การบริหารส่วนตำบล</t>
  </si>
  <si>
    <t>ส่วนการคลัง</t>
  </si>
  <si>
    <t>ส่งเสริมอาหารกลางวัน</t>
  </si>
  <si>
    <t>จัดให้มีอาหารเสริม(นม)</t>
  </si>
  <si>
    <t>กิจกรรมวันเด็กแห่งชาติ</t>
  </si>
  <si>
    <t>เป็นค่าใช้จ่ายในการจัดกิจกรรมค่ายพักแรมลูกเสือ-เนตรนารี ของโรงเรียนในเขตตำบลคลองหินปูน</t>
  </si>
  <si>
    <t>ผู้ปกครองของนักเรียน ศพด.อบต.คลองหินปูน</t>
  </si>
  <si>
    <t>เป็นเงินอุดหนุนให้อำเภอวังน้ำเย็น เพื่อใช้จ่ายในงานสืบสานวัฒนธรรมเบื้องบูรพาและงานกาชาดจังหวัดสระแก้ว</t>
  </si>
  <si>
    <t>เป็นเงินอุดหนุนให้อำเภอวังน้ำเย็น เพื่อใช้จ่ายในการจัดงานรัฐพิธี</t>
  </si>
  <si>
    <t>สืบสานวัฒนธรรม ประเพณีต่างๆ</t>
  </si>
  <si>
    <t>โครงการจัดกิจกรรมวันครู</t>
  </si>
  <si>
    <t>จัดกิจกรรมไหว้ครูผู้ดูแลเด็กศูนย์พัฒนาเด็กเล็ก จำนวน 6 คน</t>
  </si>
  <si>
    <t>นักเรียนจากโรงเรียนในเขต อบต.คลองหินปูน จำนวน 50 คน</t>
  </si>
  <si>
    <t>โครงการอนุรักษ์ฟื้นฟูสิ่งแวด ล้อมและทรัพยากรธรรมชาติ</t>
  </si>
  <si>
    <t>ค่าตอบแทนผู้ปฏิบัติราชการอันเป็นประโยชน์แก่อบต.</t>
  </si>
  <si>
    <t>เป็นค่าใช้จ่ายในการอนุรักษ์ฟื้นฟูสิ่งแวดล้อมและทรัพยากรธรรมชาติในตำบล</t>
  </si>
  <si>
    <t>สนับสนุนงานสืบสานวัฒนธรรม ประเพณีต่างๆ ระดับอำเภอ และจังหวัด</t>
  </si>
  <si>
    <t>ยุทธศาสตร์ 1 การพัฒนาโครงสร้างพื้นฐาน</t>
  </si>
  <si>
    <t>ยุทธศาสตร์ 2 ด้านการพัฒนาเศรษฐกิจ</t>
  </si>
  <si>
    <t>ยุทธศาสตร์ 3 ด้านการพัฒนาสังคม</t>
  </si>
  <si>
    <t>ส่งเสริมสนับสนุนศูนย์ถ่ายทอดเทคโนโลยีการเกษตร</t>
  </si>
  <si>
    <t>ฝึกอบรมและศึกษาดูงานเพิ่มประสิทธิภาพกลุ่มองค์กรสตรีในตำบล</t>
  </si>
  <si>
    <t>เพื่อเป็นค่าใช้จ่ายในการฝึกอบรมและการศึกษาดูงานของกลุ่มองค์กรสตรี จำนวน 80 คน</t>
  </si>
  <si>
    <t>โครงการกีฬาต้านยาเสพติดตำบลคลองหินปูน</t>
  </si>
  <si>
    <t xml:space="preserve"> -เป็นค่าดำเนินการในการจัดแข่งขันกีฬา จัดถ้วยรางวัล เงินรางวัลและอุปกรณ์ในการแข่งขันกีฬา</t>
  </si>
  <si>
    <t>ยุทธศาสตร์ 4 ด้านการพัฒนาสาธารณสุขและสิ่งแวดล้อม</t>
  </si>
  <si>
    <t>ยุทธศาสตร์ 6 ด้านการพัฒนาการเมือง การบริหาร</t>
  </si>
  <si>
    <t>ยุทธศาสตร์ 5 ด้านการพัฒนาการศึกษา ศาสนาและวัฒนธรรม</t>
  </si>
  <si>
    <t>โครงการกองทุนหลักประกันสุขภาพในระดับท้องถิ่น</t>
  </si>
  <si>
    <t xml:space="preserve"> - สนับสนุนค่าใช้จ่ายให้แก่หน่วยบริการหรือสถานบริการอื่น หรือสถานบริการทางเลือก ให้กลุ่มเด็ก กลุ่มผู้สูงอายุ กลุ่มผู้พิการ กลุ่มผู้ประกอบอาชีพที่มีความเสี่ยงและกลุ่มผู้ป่วยโรคเรื้อรัง และประชาชนที่อยู่ในเขตพื้นที่สามารถเข้าถึงบริการสาธารณสุขในด้านการสร้างเสริมสุขภาพ การป้องกันโรคพื้นฟูสมรรถภาพ และการรักษาพยาบาลระดับปฐมภูมิเชิงรุกในพื้นที่ได้อย่างทั่วถึงและมีประสิทธิภาพ</t>
  </si>
  <si>
    <t>เป็นค่าใช้จ่ายในการจัดอาหารกลางวันสำหรับนักเรียนในโรงเรียนในเขตตำบล</t>
  </si>
  <si>
    <t>เป็นค่าใช้จ่ายในการจัดอาหารเสริม(นม)สำหรับนักเรียนในโรงเรียนในเขตตำบล</t>
  </si>
  <si>
    <t>เป็นค่าใช้จ่ายในการจัดอาหารเสริม(นม)สำหรับนักเรียนในศูนย์พัฒนาเด็กเล็ก</t>
  </si>
  <si>
    <t>เพื่อเป็นเงินอุดหนุนให้แก่โรงเรียนที่จัดการแข่งขันกีฬากลุ่มโรงเรียน</t>
  </si>
  <si>
    <t>จัดซื้อวัสดุอุกรณ์กีฬา</t>
  </si>
  <si>
    <t xml:space="preserve"> - ติดตามผลการดำเนินงานโครงการต่างๆ ของ อบต.
 - จัดทำรายงานการติดตามและประเมินผลการดำเนินงานประจำปี</t>
  </si>
  <si>
    <t xml:space="preserve"> - เยี่ยมบ้านเด็กในศพด.อบต.คลองหินปูนทุกคน ในช่วงปิดเทอม
 - เยี่ยมเด็กเมื่อป่วย และไม่สามารถมาเรียนได้ตามปกติ</t>
  </si>
  <si>
    <t>ซ่อมแซม บำรุงรักษา ทรัพย์สินของ อบต. ในหมู่บ้าน</t>
  </si>
  <si>
    <t>เป็นค่าใช้จ่ายในการบำรุง รักษาและซ่อมแซมทรัพย์สินต่างๆ ในตำบล</t>
  </si>
  <si>
    <t>เป็นค่าใช้จ่ายในการจัดกิจกรรมมอบใบประกาศผ่านการเรียนให้แก่นักเรียนที่จบการศึกษา</t>
  </si>
  <si>
    <t>ยุทธศาสตร์ที่ 1 ด้านการพัฒนาโครงสร้างพื้นฐาน</t>
  </si>
  <si>
    <t>1.สร้างและบำรุงรักษาถนนทุกสาย</t>
  </si>
  <si>
    <t>2.สร้างและปรับปรุงระบบน้ำประปาหมู่บ้านให้ครอบคลุมทั้งตำบล</t>
  </si>
  <si>
    <t>3.สร้างและบำรุงรักษาแหล่งน้ำ และระบบชลประทาน 
เพื่อใช้ในการอุปโภค บริโภค หรือเพื่อการเกษตร</t>
  </si>
  <si>
    <t>4.จัดหาบริการไฟฟ้าส่องสว่าง พร้อมทั้งขยายเขตระบบจำหน่าย
ไฟฟ้า ตามสภาพพื้นที่ให้ครอบคลุมและทั่วถึง</t>
  </si>
  <si>
    <t>5.สร้างและปรับปรุงอาคารต่างๆ</t>
  </si>
  <si>
    <t>ยุทธศาสตร์ที่ 2 ด้านการพัฒนาเศรษฐกิจ</t>
  </si>
  <si>
    <t>1.สนับสนุนส่งเสริมการลงทุนและพาณิชยกรรม ส่งเสริมการค้า
 จัดให้มีศูนย์กลางจำหน่วยสินค้าผลิตภัณฑ์พื้นบ้าน
 การลงทุนอุตสาหกรรมในครัวเรือนหรือชุมชนแบบพึ่งตนเอง</t>
  </si>
  <si>
    <t>2.ส่งเสริมระบบเศรษฐกิจชุมชน และการสร้างความเข้มแข็ง
ของชุมชนแบบพอเพียงและชุมชนแบบพึ่งตนเอง</t>
  </si>
  <si>
    <t>3.ส่งเสริมอาชีพ เพิ่มรายได้ให้กับประชาชนโดยยึดหลักปรัชญา
เศรษฐกิจพอเพียง</t>
  </si>
  <si>
    <t>4.ส่งเสริมภูมิปัญญาท้องถิ่น</t>
  </si>
  <si>
    <t>ยุทธศาสตร์ที่ 3 ด้านการพัฒนาสังคม</t>
  </si>
  <si>
    <t>1.ปลูกฝักจิตสำนึก สร้างชุมชนน่าอยู่  สร้างความเข้มแข็ง
และความสามัคคีของชุมชน</t>
  </si>
  <si>
    <t>2.สร้างระบบความปลอดภัยในชีวิตและทรัพย์สินของประชาชนในตำบล</t>
  </si>
  <si>
    <t>3.ให้การสงเคราะห์ผู้สูงอายุ ผู้พิการ ผู้ป่วยเอดส์ ผู้ด้อยโอกาสทางสังคม
และเด็กนักเรียนที่ขาดแคลน</t>
  </si>
  <si>
    <t>4.สนับสนุนนโยบายของรัฐบาล ในการป้องกันปราบปรามผู้เกี่ยวข้องกับยาเสพติด ตลอดทั้งการบำบัดฟื้นฟูผู้เสพยาเสพติด</t>
  </si>
  <si>
    <t>5.พัฒนาระบบฐานข้อมูลด้านการพัฒนาคุณภาพชีวิตและด้านสังคม</t>
  </si>
  <si>
    <t>ยุทธศาสตร์ที่ 4 ด้านการพัฒนาสาธารณสุขและสิ่งแวดล้อม</t>
  </si>
  <si>
    <t xml:space="preserve">1.ให้ความรู้ พร้อมทั้งป้องกันและควบคุมโรคติดต่อและไม่ติดต่อ </t>
  </si>
  <si>
    <t>2.พัฒนาระบบการให้บริการด้านสาธารณสุขที่มีคุณภาพอย่างเพียงพอและทั่วถึง</t>
  </si>
  <si>
    <t>3.ปรับปรุงภูมิทัศน์ สถานที่สำคัญและบำรุงรักษาสถานที่พักผ่อนหย่อนใจ</t>
  </si>
  <si>
    <t>4.พัฒนาจัดการกำจัดขยะมูลฝอยและสิ่งปฏิกูลในตำบล</t>
  </si>
  <si>
    <t>5.สร้างจิตสำนึกและการมีส่วนร่วมของประชาชนในตำบล ในการอนุรักษ์
ทรัพยากรธรรมชาติและสิ่งแวดล้อม</t>
  </si>
  <si>
    <t>ยุทธศาสตร์ที่ 5 ด้านการพัฒนาการศึกษา ศาสนาและวัฒนธรรม</t>
  </si>
  <si>
    <t>1.ส่งเสริมและสนับสนุนการจัดการศึกษาทั้งในและนอกระบบอย่างต่อเนื่อง</t>
  </si>
  <si>
    <t>2.พัฒนาศูนย์พัฒนาเด็กเล็กให้น่าอยู่และมีประสิทธิภาพ</t>
  </si>
  <si>
    <t>3.ส่งเสริมเครือข่ายการเรียนรู้ในชุมชน</t>
  </si>
  <si>
    <t>4.พัฒนาลานกีฬา สถานที่ออกกำลังกายและส่งเสริมกิจกรรมการกีฬา
ให้หลากหลายและทั่วถึง</t>
  </si>
  <si>
    <t>5.ส่งเสริมและสนับสนุนการศาสนา ศิลปวัฒนธรรม ขนบธรรมเนียมประเพณี</t>
  </si>
  <si>
    <t>ยุทธศาสตร์ที่ 6 ด้านการพัฒนาการเมืองการบริหาร</t>
  </si>
  <si>
    <t>1.เผยแพร่ข้อมูลข่าวสาร ส่งเสริมสนับสนุนให้ความรู้ด้านการปกครอง
ระบบประชาธิปไตย มุ่งเน้นให้ประชาชนมีส่วนร่วมทุกๆด้าน</t>
  </si>
  <si>
    <t>3.พัฒนาผู้บริหาร สมาชิกสภา อบต. บุคลากรขององค์การบริหารส่วนตำบล
และผู้นำหมู่บ้าน เพิ่มพูนความรู้ ทักษะ ประสบการณ์และสร้างแรงจูงใจในการทำงาน</t>
  </si>
  <si>
    <t>4.พัฒนาเครื่องมือเครื่องใช้ที่จำเป็นต่อการปฏิบัติงานให้พร้อมปฏิบัติหน้าที่
ให้บริการประชาชน</t>
  </si>
  <si>
    <t>2.บริหารจัดการองค์การบริหารส่วนตำบลตามหลักการบริหารจัดการ
ภาครัฐแนวใหม่</t>
  </si>
  <si>
    <t>โครงการออกตรวจเยี่ยมผู้รับเบี้ยยังชีพ</t>
  </si>
  <si>
    <t>ค่าใช้จ่ายในการจัดกิจกรรมวันเด็กในศูนย์พัฒนาเด็กเล็ก อบต.คลองหินปูน และโรงเรียนในเขตตำบลคลองหินปูน</t>
  </si>
  <si>
    <t>โครงการจัดซื้อเครื่องมือเครื่องใช้ในการปฏิบัติงาน</t>
  </si>
  <si>
    <t xml:space="preserve">  -เป็นค่าใช้จ่ายในการบริหารจัดการศูนย์ถ่ายทอดเทคโนโลยีการเกษตรประจำตำบลคลองหินปูน และส่งเสริมด้านวิชาการ อบรมให้ความรู้</t>
  </si>
  <si>
    <t>สนับสนุนงานสืบสานวัฒนธรรม ประเพณีต่างๆ ระดับหมู่บ้าน</t>
  </si>
  <si>
    <t>สถานที่ดำเนินการ</t>
  </si>
  <si>
    <t xml:space="preserve">จัดบริการเสียงตามสาย
</t>
  </si>
  <si>
    <t xml:space="preserve">ก่อสร้าง/ปรับปรุงอาคารต่างๆ
</t>
  </si>
  <si>
    <t>ป้องกันและแก้ไขปัญหายาเสพติด</t>
  </si>
  <si>
    <t xml:space="preserve"> -โครงการป้องกันและแก้ไขปัญหายาเสพติด</t>
  </si>
  <si>
    <t>อำเภอวังน้ำเย็น</t>
  </si>
  <si>
    <t>จังหวัดสระแก้ว</t>
  </si>
  <si>
    <t xml:space="preserve"> -โครงการรณรงค์ป้องกันโรคพิษสุนัขบ้า</t>
  </si>
  <si>
    <t xml:space="preserve">ค่ายพักแรมพัฒนาการกิจการลูกเสือ-เนตรนารี
</t>
  </si>
  <si>
    <t>เพื่อใช้จ่ายเป็นค่าจัดงานประเพณีในตำบล
 - สงกรานต์</t>
  </si>
  <si>
    <t>เป็นเงินอุดหนุนให้หมู่บ้าน เพื่อใช้จ่ายในการจัดงานด้านวัฒนธรรม ประเพณีต่างๆ     - ปฏิบัติธรรม หมู่ 6</t>
  </si>
  <si>
    <t>เป็นเงินอุดหนุนให้หมู่บ้าน เพื่อใช้จ่ายในการจัดงานด้านวัฒนธรรม ประเพณีต่างๆ     - บุญผะเหวตเทศมหาชาติ หมู่ 2</t>
  </si>
  <si>
    <t xml:space="preserve"> -ค่าตอบแทนสำหรับพนักงานส่วนตำบล เป็นกรณีพิเศษ(เงินรางวัลประจำปี  )         </t>
  </si>
  <si>
    <t>โครงการตำบลเคลื่อนที่</t>
  </si>
  <si>
    <t>เป็นค่าใช้จ่ายในการออกให้บริการประชาชน</t>
  </si>
  <si>
    <t>ประชาสัมพันธ์การดำเนินงานขององค์การบริหารส่วนตำบล</t>
  </si>
  <si>
    <t>เพื่อเป็นค่าใช้จ่ายในการประชาสัมพันธ์ จัดทำวารสาร ปฏิทิน ป้ายประชาสัมพันธ์ฯลฯ</t>
  </si>
  <si>
    <t>โครงการเพิ่มประสิทธิภาพใน
การจัดเก็บภาษี</t>
  </si>
  <si>
    <t>เพื่อเป็นการใช้จ่ายในกิจกรรมประชาสัมพันธ์
การชำระภาษีต่างๆ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</si>
  <si>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</si>
  <si>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</si>
  <si>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</si>
  <si>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</si>
  <si>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</si>
  <si>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</si>
  <si>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</si>
  <si>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</si>
  <si>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</si>
  <si>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</si>
  <si>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</si>
  <si>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</si>
  <si>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ก่อสร้าง/ซ่อมแซมถนนคอนกรีตเสริมเหล็ก </t>
  </si>
  <si>
    <t>องค์การบริหารส่วนตำบลคลองหินปูน อำเภอวังน้ำเย็น  จังหวัดสระแก้ว</t>
  </si>
  <si>
    <t>วัตถุประสงค์ของยุทธศาสตร์</t>
  </si>
  <si>
    <t>-</t>
  </si>
  <si>
    <t xml:space="preserve"> - เพื่อยกระดับคุณภาพชีวิต ส่งเสริมอาชีพ สร้างรายได้ มีความปลอดภัยในชีวิตและทรัพย์สิน โดยยึดหลักแนวทางเศรษฐกิจพอเพียง</t>
  </si>
  <si>
    <t xml:space="preserve"> - เพื่อให้ตำบลคลองหินปูนเป็นชุมชนเข้มแข็ง</t>
  </si>
  <si>
    <t xml:space="preserve"> - เพื่อให้ประชาชนในตำบลมีสุขภาพดีทั้งร่างกายและจิตใจ</t>
  </si>
  <si>
    <t>โครงการพัฒนาความเป็นเลิศ
นักเรียนชั้นมัธยมศึกษาปีที่ 4-6</t>
  </si>
  <si>
    <t xml:space="preserve"> - เพื่อให้ประชาชนได้รับการศึกษาพื้นฐานอย่างทั่วถึง</t>
  </si>
  <si>
    <t xml:space="preserve"> - เพื่ออนุรักษ์ภูมิปัญญาท้องถิ่นและรักษาขนบธรรมเนียมประเพณีอันดีงาม</t>
  </si>
  <si>
    <t xml:space="preserve">แข่งขันกีฬานักเรียนในตำบล
</t>
  </si>
  <si>
    <t xml:space="preserve">จัดซื้อวัสดุอุปกรณ์กีฬาให้โรงเรียน หมู่บ้านและสำหรับพนักงานส่วนตำบล </t>
  </si>
  <si>
    <t>งานสืบสานวัฒนธรรมเบื้องบูรพาและงานกาชาดจังหวัดสระแก้ว</t>
  </si>
  <si>
    <t>Ö</t>
  </si>
  <si>
    <t xml:space="preserve">โครงการเยี่ยมบ้านเด็กเล็ก
</t>
  </si>
  <si>
    <t xml:space="preserve">โครงการพัฒนาแรงจูงใจด้านการศึกษา
</t>
  </si>
  <si>
    <t>หมู่ที่ 10</t>
  </si>
  <si>
    <t>หมู่บ้านที่ทรัพย์สินชำรุด</t>
  </si>
  <si>
    <t>พื้นที่เกษตร</t>
  </si>
  <si>
    <t>ที่ทำการ อบต.คลองหินปูน</t>
  </si>
  <si>
    <t>ถนนสาธารณะ</t>
  </si>
  <si>
    <t>พื้นที่ตำบลคลองหินปูน</t>
  </si>
  <si>
    <t>โรงเรียนในเขตตำบล</t>
  </si>
  <si>
    <t>ร.ร.วังน้ำเย็นวิทยาคม</t>
  </si>
  <si>
    <t>ศพด.ต.คลองหินปูน</t>
  </si>
  <si>
    <t>ศพด.ต.คลองหินปูน/โรงเรียนในเขตตำบล</t>
  </si>
  <si>
    <t>บ้านเด็กนักเรียน ศพด.ต.คลองหินปูน</t>
  </si>
  <si>
    <t>สนามกีฬา กองร้อย
 ตชด.ที่ 127</t>
  </si>
  <si>
    <t>ที่ทำการอำเภอวังน้ำเย็น</t>
  </si>
  <si>
    <t>วัดคลองหินปูน</t>
  </si>
  <si>
    <t>วัดบ่อลูกรัง</t>
  </si>
  <si>
    <t>คณะกรรมการหมู่บ้าน หมู่ที่ 2</t>
  </si>
  <si>
    <t>คณะกรรมการหมู่บ้าน หมู่ที่ 6</t>
  </si>
  <si>
    <t>ทุกส่วนงาน</t>
  </si>
  <si>
    <t>คิดเป็นร้อยละของ</t>
  </si>
  <si>
    <t>ร้อยละของ</t>
  </si>
  <si>
    <t>หน่วยดำเนินการ</t>
  </si>
  <si>
    <t>โครงการทั้งหมด</t>
  </si>
  <si>
    <t>กิจกรรมทั้งหมด</t>
  </si>
  <si>
    <t>บัญชีสรุปโครงการ/กิจกรรม</t>
  </si>
  <si>
    <t xml:space="preserve"> จ่ายเบี้ยยังชีพให้แก่ผู้ป่วยโรคเอดส์ที่มีภูมิลำเนาอยู่ในเขตตำบล จำนวน 12 คนๆ ละ 500 บาทต่อเดือน</t>
  </si>
  <si>
    <t>กองคลัง</t>
  </si>
  <si>
    <t>โครงการท่องเที่ยวเชิงนิเวศ</t>
  </si>
  <si>
    <t xml:space="preserve"> </t>
  </si>
  <si>
    <t xml:space="preserve">      -ค่าตอบแทนคณะกรรมการเปิดซองสอบราคา /ตรวจงานจ้าง</t>
  </si>
  <si>
    <t xml:space="preserve"> ต่อ</t>
  </si>
  <si>
    <t xml:space="preserve">ส่วนที่ 2 </t>
  </si>
  <si>
    <t>บัญชีโครงการ/กิจกรรม</t>
  </si>
  <si>
    <t xml:space="preserve">ส่วนที่ 1 </t>
  </si>
  <si>
    <t>บทนำ</t>
  </si>
  <si>
    <t>กิจกรรม/เป้าหมาย</t>
  </si>
  <si>
    <t>แบบ ผด.1</t>
  </si>
  <si>
    <t>หมู่ที่ 2</t>
  </si>
  <si>
    <t>ร.ร.บ้านหนองสมบูรณ์</t>
  </si>
  <si>
    <t>โครงการพัฒนาทักษะชีวิต</t>
  </si>
  <si>
    <t>นักศึกษา กศน.ต.คลองหินปูน ได้ร่วมกิจกรรมพัฒนาทักษะชีวิต เช่นการฝึกอบรมอาชีพระยะสั้น การแข่งขันกีฬาและอื่นๆ</t>
  </si>
  <si>
    <t>กศน.ต.คลองหินปูน</t>
  </si>
  <si>
    <t>สนับสนุนศูนย์จัดซื้อจัดจ้างของอปท.ระดับอำเภอ</t>
  </si>
  <si>
    <t>เพื่อเป็นค่าใช้จ่ายในการดำเนินงานของศูนย์จัดซื้อจัดจ้างของ อปท.ระดับอำเภอ</t>
  </si>
  <si>
    <t>กองสาธารณสุขฯ</t>
  </si>
  <si>
    <t>แบบ ผด.2</t>
  </si>
  <si>
    <t>กองช่าง</t>
  </si>
  <si>
    <t>หมู่ที่ 3</t>
  </si>
  <si>
    <t>หมู่ที่ 5</t>
  </si>
  <si>
    <t>หมู่ที่ 6</t>
  </si>
  <si>
    <t>หมู่ที่ 9</t>
  </si>
  <si>
    <t>หมู่ที่ 12</t>
  </si>
  <si>
    <t>หมู่ที่ 14</t>
  </si>
  <si>
    <t xml:space="preserve"> พ.ศ.2559</t>
  </si>
  <si>
    <t>พ.ศ.2560</t>
  </si>
  <si>
    <t>หมู่ที่ 16</t>
  </si>
  <si>
    <t>ฝึกอบรมและศึกษาดูงานเพิ่มประสิทธิภาพเยาวชนในตำบล</t>
  </si>
  <si>
    <t>เพื่อเป็นค่าใช้จ่ายในการฝึกอบรมและการศึกษาดูงานของเยาวชน จำนวน 80 คน</t>
  </si>
  <si>
    <t>กองการศึกษาฯ</t>
  </si>
  <si>
    <t xml:space="preserve"> พ.ศ.2560</t>
  </si>
  <si>
    <t>พ.ศ.2561</t>
  </si>
  <si>
    <t xml:space="preserve"> - ก่อสร้างถนน คสล.บ้านคลองหินปูน หมู่ที่ 2 ซ.ข้างโรงสี กว้าง 3 ม.ยาว 163 ม. </t>
  </si>
  <si>
    <t xml:space="preserve"> - ก่อสร้างถนน คสล.บ้านคลองหินปูน หมู่ที่ 2 ซ.หลังบ้าน อดีต ผญ.แต้ม กว้าง 4 ม.ยาว 34 ม. </t>
  </si>
  <si>
    <t xml:space="preserve">ก่อสร้าง/ซ่อมแซมถนนลาดยาง </t>
  </si>
  <si>
    <t xml:space="preserve"> -ปูAspnaltc concrete ทับ คสล.เดิมพร้อมก่อสร้างรางระบายน้ำ หมู่ที่ 3 รางระบายน้ำกว้าง 0.50 ม. ลึก 0.70 ม. ปริมาณยางแอสฟัลไม่น้อยกว่า 100 ตัน</t>
  </si>
  <si>
    <t xml:space="preserve"> - ก่อสร้างถนน คสล. บ้านคลองแก หมู่ที่ 9 กว้าง 4 ม.ยาว 134 ม.  </t>
  </si>
  <si>
    <t xml:space="preserve"> -บ้านคลองตาสูตร หมู่ที่ 10 ซ.บ้านนายบัว สงเคราะห์ กว้าง 2.90 ม. ยาว 125 ม.</t>
  </si>
  <si>
    <t xml:space="preserve"> -บ้านคลองตาสูตร หมู่ที่ 10 ซ.บ้านนายชำนาญ ข้างบ้าน ผญ.อนงค์  กว้าง 3 ม. ยาว 167 ม.</t>
  </si>
  <si>
    <t xml:space="preserve"> - ก่อสร้างถนน คสล. บ้านนำเจริญ หมู่ที่ 12 ซ.แสนสุข กว้าง 4 ม.ยาว 252 ม.  </t>
  </si>
  <si>
    <t xml:space="preserve"> -บ้านเนินสะอาด หมู่ที่ 14 ทางเข้าวัดป่าเนินสะอาด กว้าง 5 ม. ยาว 195 ม.</t>
  </si>
  <si>
    <t xml:space="preserve"> -บ้านคลองตะเคียนพัฒนา หมู่ที่ 16  กว้าง 3 ม. ยาว 400 ม.</t>
  </si>
  <si>
    <t>ยกระดับ/ปรับปรุง/ซ่อมแซม ถนนดินลูกรังหรือหินคลุก</t>
  </si>
  <si>
    <t xml:space="preserve"> -บ้านคลองหินปูน หมู่ 2 กว้าง 4 ม. ยาว 160 ม.</t>
  </si>
  <si>
    <t xml:space="preserve"> -บ้านคลองแก หมู่ที่ 9 ปริมาณดินลูกรังไม่น้อยกว่า 750 ลบ.ม.</t>
  </si>
  <si>
    <t xml:space="preserve"> -บ้านคลองตะเคียนพัฒนา หมู่ที่ 16 ปริมาณดินลูกรังไม่น้อยกว่า 745 ลบ.ม.</t>
  </si>
  <si>
    <t xml:space="preserve"> -บ้านคลองหินปูน หมู่ที่ 2 หอกระจายเสียง จำนวน 1 จุด สูงไม่น้อยกว่า 12.85 ม.</t>
  </si>
  <si>
    <t xml:space="preserve"> - บ้านดอนดินแดง หมู่ที่ 5 หอกระจายเสียง จำนวน 5 จุด สูงไม่น้อยกว่า 12.85 ม.</t>
  </si>
  <si>
    <t xml:space="preserve"> - บ้านคลองแก  หมู่ที่ 9 หอกระจายเสียง จำนวน 1 จุด สูงไม่น้อยกว่า 12.85 ม.</t>
  </si>
  <si>
    <t xml:space="preserve"> -บ้านคลองตาสูตร หมู่ที่ 10 หอกระจายเสียง จำนวน 1 จุด สูงไม่น้อยกว่า 12.85 ม.</t>
  </si>
  <si>
    <t>หมู่ที่ 11</t>
  </si>
  <si>
    <t>หมู่ที่ 13</t>
  </si>
  <si>
    <t xml:space="preserve"> -บ้านมิตรไมตรี หมู่ที่ 13 หอกระจายเสียง จำนวน 3 จุด สูงไม่น้อยกว่า 12.85 ม.</t>
  </si>
  <si>
    <t xml:space="preserve"> -บ้านบ่อลูกรัง หมู่ที่ 6 ก่อสร้างศาลาอเนกประสงค์ กว้าง 7 ม. ยาว 15 ม.</t>
  </si>
  <si>
    <t xml:space="preserve"> -บ้านทรัพย์เจริญ หมู่ที่ 11 ก่อสร้างศาลาอเนกประสงค์ กว้าง 7 ม. ยาว 15 ม.</t>
  </si>
  <si>
    <t xml:space="preserve"> -บ้านมิตรไมตรี หมู่ที่ 13 ก่อสร้างศาลาอเนกประสงค์  กว้าง 4 ม. ยาว 10 ม.</t>
  </si>
  <si>
    <t xml:space="preserve"> -ปรับปรุงซ่อมแซมอาคารและสถานที่ ศพด.</t>
  </si>
  <si>
    <t xml:space="preserve"> -ปรับปรุงต่อเติมสถานีอนามัยคลองหินปูน</t>
  </si>
  <si>
    <t xml:space="preserve"> -ปรับปรุงต่อเติมสถานีอนามัยคลองตาสูตร</t>
  </si>
  <si>
    <t>ศพด.</t>
  </si>
  <si>
    <t>สอ.คลองหินปูน</t>
  </si>
  <si>
    <t>สอ.คลองตาสูตร</t>
  </si>
  <si>
    <t>มาตรการที่  1 ปลูกฝังจิตสำนึก สร้างชุมชนน่าอยู่ สร้างความเข้มแข็งและความสามัคคีของชุมชน</t>
  </si>
  <si>
    <t>แผนงานบริหารทั่วไป</t>
  </si>
  <si>
    <t>แผนงานสังคมสงเคราะห์</t>
  </si>
  <si>
    <t xml:space="preserve"> - ตรวจเยี่ยมผู้รับเบี้ยยังชีพ สอบถามปัญหาอุปกรรคในการรับเบี้ยยังชีพ
 -รับขึ้นทะเบียนผู้สูงอายุรายใหม่</t>
  </si>
  <si>
    <t>โครงการพัฒนาฐานข้อมูลผู้ด้อยโอกาส</t>
  </si>
  <si>
    <t xml:space="preserve"> - เป็นการสำรวจข้อมูลเพื่อเตรียมการให้ความช่วยเหลือ</t>
  </si>
  <si>
    <t>กองสวัสดิการสังคม</t>
  </si>
  <si>
    <t>แผนงานเคหะและชุมชน</t>
  </si>
  <si>
    <t>1 สร้างและบำรุงรักษาถนนทุกสาย</t>
  </si>
  <si>
    <t xml:space="preserve"> 3 สร้างและบำรุงรักษาแหล่งน้ำ และระบบชลประทานเพื่อใช้ในการอุปโภค บริโภค หรือเพื่อการเกษตร</t>
  </si>
  <si>
    <t xml:space="preserve"> 4 จัดหาบริการไฟฟ้าส่องสว่าง พร้อมทั้งขยายเขตระบบจำหน่ายไฟฟ้า ตามสภาพพื้นที่ให้ครอบคลุมทั่วถึง</t>
  </si>
  <si>
    <t xml:space="preserve"> 5 ก่อสร้างและปรับปรุงอาคารต่างๆ</t>
  </si>
  <si>
    <t xml:space="preserve"> 1 สนับสนุนส่งเสริมการลงทุนและพาณิชยกรรม ส่งเสริมการค้า จัดให้มีศูนย์กลางจำหน่ายสินค้า ผลิตภัณฑ์พื้นบ้าน</t>
  </si>
  <si>
    <t xml:space="preserve"> 2 ส่งเสริมระบบเศรษฐกิจชุมชน และการสร้างความเข้มแข็งของชุมชนแบบพอเพียงและชุมชนพึ่งตนเอง</t>
  </si>
  <si>
    <t xml:space="preserve"> 3 ส่งเสริมอาชีพ เพิ่มรายได้ให้กับประชาชนโดยยึดหลักปรัชญาเศรษฐกิจพอเพียง</t>
  </si>
  <si>
    <t xml:space="preserve"> 4 ส่งเสริมภูมิปัญญาท้องถิ่น</t>
  </si>
  <si>
    <t>แผนงานการเกษตร</t>
  </si>
  <si>
    <t xml:space="preserve"> 2 สร้างระบบความปลอดภัยในชีวิตและทรัพย์สินของประชาชนในตำบล</t>
  </si>
  <si>
    <t>แผนงานการรักษาความสงบภายใน</t>
  </si>
  <si>
    <t>ป้องกันและแก้ปัญหาอุบัติภัยในตำบล</t>
  </si>
  <si>
    <t>ป้องกันและลดอุบัติเหตุบนท้องถนนช่วงเทศกาลสำคัญ</t>
  </si>
  <si>
    <t>ฝึกอบรมซักซ้อมแผนปฏิบัติการป้องกันและบรรเทาสาธารณภัย จำนวน 40 คน</t>
  </si>
  <si>
    <t xml:space="preserve">โครงการฝึกอบรมป้องกันไฟป่าและหมอกควัน จำนวน 32 คน </t>
  </si>
  <si>
    <t>อบรมให้ความรู้เกี่ยวกับสาธารณภัยและการป้องกันภัยให้กับประชาชน จำนวน 100 คน</t>
  </si>
  <si>
    <t>สนับสนุนกิจการ อปพร.ต.คลองหินปูน</t>
  </si>
  <si>
    <t xml:space="preserve"> 3 ให้การสงเคราะห์ผู้สูงอายุ ผู้พิการ ผู้ป่วยเอดส์ ผู้ด้อยโอกาสทางสังคมและเด็กนักเรียนที่ขาดแคลน</t>
  </si>
  <si>
    <t>งบกลาง</t>
  </si>
  <si>
    <r>
      <t xml:space="preserve"> </t>
    </r>
    <r>
      <rPr>
        <sz val="14"/>
        <rFont val="TH SarabunPSK"/>
        <family val="2"/>
      </rPr>
      <t>-  จ่ายเบี้ยยังชีพให้กับผู้สูงอายุที่มีอายุ ตั้งแต่ 60 ปีขึ้นไป และมีภูมิลำเนาอยู่ในเขตตำบล  จำนวน 1,395 คน ตามช่วงอายุ</t>
    </r>
  </si>
  <si>
    <t xml:space="preserve"> - จ่ายเบี้ยยังชีพให้แก่คนพิการที่มีภูมิลำเนาในเขต ตำบล จำนวน 411 คนๆละ 800 บาท/เดือน </t>
  </si>
  <si>
    <t xml:space="preserve"> 4 สนับสนุนนโยบายของรัฐบาลในการป้องกัน ปราบปรามผู้เกี่ยวข้องกับยาเสพติด ตลอดทั้งการบำบัดฟื้นฟูผู้เสพยาเสพติด</t>
  </si>
  <si>
    <t xml:space="preserve"> 5 พัฒนาระบบฐานข้อมูลด้านการพัฒนาคุณภาพชีวิตและด้านสังคม</t>
  </si>
  <si>
    <t>แผนงานรักษาความสงบภายใน</t>
  </si>
  <si>
    <t xml:space="preserve"> 1 ให้ความรู้พร้อมทั้งป้องกันและควบคุมโรคติดต่อและไม่ติดต่อ</t>
  </si>
  <si>
    <t xml:space="preserve"> 2 พัฒนาระบบการให้บริการด้านสาธารณสุขที่มีคุณภาพอย่างเพียงพอและทั่วถึง</t>
  </si>
  <si>
    <t xml:space="preserve"> 3 ปรับปรุงภูมิทัศน์ สถานที่สำคัญและบำรุงรักษาสถานที่พักผ่อนหย่อนใจ</t>
  </si>
  <si>
    <t>แผนงานสาธารณสุข</t>
  </si>
  <si>
    <t xml:space="preserve"> -โครงการรณงค์ป้องกันและควบคุมโรคติดต่อ อาทิ โรคเอดส์และโรคทางเพศสัมพันธ์</t>
  </si>
  <si>
    <t>ฝึกอบรมและรณรงค์การลดขยะและการคัดแยกขยะ</t>
  </si>
  <si>
    <t xml:space="preserve"> -เพื่อสร้างกระแสให้ประชาชนคัดแยกขยะอย่างถูกวิธี</t>
  </si>
  <si>
    <t>ค่าบริการทิ้งขยะมูลฝอยและสิ่งปฏิกูล</t>
  </si>
  <si>
    <t xml:space="preserve"> -เพื่อเป็นเป็นค่าทิ้งขยะมูลฝอยและสิ่งปฏิกูลในตำบล</t>
  </si>
  <si>
    <t xml:space="preserve"> 4 พัฒนาจัดการกำจัดขยะมูลฝอยและสิ่งปฏิกูลในตำบล</t>
  </si>
  <si>
    <t xml:space="preserve"> 5 สร้างจิตสำนึกและการมีส่วนร่วมของประชาชนในตำบล ในการอนุรักษ์ทรัพยากรธรรมชาติและสิ่งแวดล้อม</t>
  </si>
  <si>
    <t>แผนงานเกษตร</t>
  </si>
  <si>
    <t xml:space="preserve"> 1 ส่งเสริมและสนับสนุนการจัดการศึกษาทั้งในและนอกระบบอย่างต่อเนื่อง</t>
  </si>
  <si>
    <t>แผนงานการศึกษา</t>
  </si>
  <si>
    <t>โสนับสนุนค่าใช้จ่ายในการบริหารสถานศึกษา</t>
  </si>
  <si>
    <t>เพื่อเป็นค่าใช้จ่ายในการบริหารสถานศึกษา ของศพด.อบต.คลองหินปูน</t>
  </si>
  <si>
    <t xml:space="preserve">โครงการปฐมนิเทศผู้ปกครอง
</t>
  </si>
  <si>
    <t xml:space="preserve"> 2 พัฒนาศูนย์พัฒนาเด็กเล็กให้น่าอยู่และมีประสิทธิภาพ</t>
  </si>
  <si>
    <t>แผนงานการศาสนา วัฒนธรรมและนันทนาการ</t>
  </si>
  <si>
    <t xml:space="preserve"> 5 ส่งเสริมและสนับสนุนการศาสนา ศิลปวัฒนธรรม ขนบธรรมเนียมประเพณี</t>
  </si>
  <si>
    <t xml:space="preserve"> 4 พัฒนาลานกีฬา สถานที่ออกกำลังกายและส่งเสริมกิจกรรมการกีฬาให้หลากหลายทั่วถึง</t>
  </si>
  <si>
    <t xml:space="preserve"> 3 ส่งเสริมเครือข่ายการเรียนรู้ในชุมชน</t>
  </si>
  <si>
    <t xml:space="preserve"> 1 เผยแพร่ข้อมูลข่าวสาร ส่งเสริมสนับสนุนให้ความรู้ด้านการปกครองระบบประชาธิปไตย มุ่งเน้นให้ประชาชนมีส่วนร่วมทุกๆด้าน</t>
  </si>
  <si>
    <t>2 บริหารจดการองค์การบริหารส่วนตำบลตามหลักการบริหารจัดการภาครัฐแนวใหม่</t>
  </si>
  <si>
    <t>จัดประชุมประชาคมตำบล</t>
  </si>
  <si>
    <t>เพื่อเป็นค่าวัสดุอุปกรณ์ และค่าอาหาร ในการดำเนินการจัดประชุมประชาคมตำบล</t>
  </si>
  <si>
    <t xml:space="preserve"> 3 พัฒนาผู้บริหาร สมาชิกสภา อบต. บุคลากรขององค์การบริหารส่วนตำบลและผู้นำหมู่บ้าน เพิ่มพูนความรู้ทักษะ ประสบการณ์และสร้างแรงจูงใจในการทำงาน</t>
  </si>
  <si>
    <t xml:space="preserve"> 4 พัฒนาเครื่องมือเครื่องใช้ที่จำเป็นต่อการปฏิบัติงานให้พร้อมปฏิบัติหน้าที่ให้บริการประชาชน</t>
  </si>
  <si>
    <t xml:space="preserve"> -โต๊ะทำงาน พร้อมเก้าอี้ ระดับอำนวยการ จำนวน 1 ชุด</t>
  </si>
  <si>
    <t xml:space="preserve"> -เก้าอี้พนักพิง ล้อเลื่อน 1 ตัว</t>
  </si>
  <si>
    <t xml:space="preserve"> -พัดลมตั้งพื้น จำนวน 3 ตัว</t>
  </si>
  <si>
    <t xml:space="preserve"> -เครื่องพิมพ์ดีด ภาษาไทย 1 เครื่อง</t>
  </si>
  <si>
    <t xml:space="preserve"> -เครื่องดูดฝุ่น ขนาด 15 ลิตร จำนวน 1 เครื่อง</t>
  </si>
  <si>
    <t xml:space="preserve"> -เครื่องพิมพ์ จำนวน 1 เครื่อง</t>
  </si>
  <si>
    <t xml:space="preserve"> -เครื่องตัดหญ้าแบบสะพาย 1 เครื่อง</t>
  </si>
  <si>
    <t xml:space="preserve"> -เครื่องตัดหญ้าแบบรถเข็ญ 1 เครื่อง</t>
  </si>
  <si>
    <t xml:space="preserve"> -เครื่องพิมพ์เช็ค จำนวน 1 เครื่อง</t>
  </si>
  <si>
    <t xml:space="preserve"> -โต๊ะรับแขก จำนวน 1 ชุด</t>
  </si>
  <si>
    <t xml:space="preserve"> -เครื่องคอมพิวเตอร์ชนิดพกพา จำนวน 1 เครื่อง</t>
  </si>
  <si>
    <t xml:space="preserve"> -เครื่องสำรองไฟ จำนวน 1 เครื่อง</t>
  </si>
  <si>
    <t xml:space="preserve"> -โต๊ะทำงาน พร้อมเก้าอี้ ระดับปฏิบัติการ จำนวน 1 ชุด</t>
  </si>
  <si>
    <t xml:space="preserve"> -เครื่องปรับอากาศขนาด 15,000 BTU จำนวน 1 เครื่อง</t>
  </si>
  <si>
    <t xml:space="preserve"> -ตู้เก็บเอกสาร จำนวน 4 ตู้</t>
  </si>
  <si>
    <t xml:space="preserve"> -ชุดรับแขก จำตวน 1 ชุด</t>
  </si>
  <si>
    <t xml:space="preserve"> -โต๊ะคอมพิวเตอร์ 1 ตัว</t>
  </si>
  <si>
    <t xml:space="preserve"> -เครื่องทำน้ำร้อน-น้ำเย็น</t>
  </si>
  <si>
    <t xml:space="preserve"> -คอมพิวเตอร์แบบพกพา จำนวน 2 เครื่อง ตั้งโต๊ะ 1 เครื่อง</t>
  </si>
  <si>
    <t xml:space="preserve"> -เก้าอี้พนักพิง ล้อเลื่อน  1 ตัว</t>
  </si>
  <si>
    <t xml:space="preserve"> -ตู้ลิ้นชักเก็บเอกสาร 4 ลิ้นชัก จำนวน 1 ตู้</t>
  </si>
  <si>
    <t xml:space="preserve"> -รถจักรยานยนต์ ขนาด 120 CC จำนวน 1 คัน</t>
  </si>
  <si>
    <t>กองสวัสดิการ</t>
  </si>
  <si>
    <t xml:space="preserve">                       แผนดำเนินงานประจำปีงบประมาณ 2561</t>
  </si>
  <si>
    <t>วัตถุประสงค์ของยุทธศาสตร์  เพื่อให้ประชาชนในพื้นที่ได้รับริการสาธารณะอย่างทั่วถึง</t>
  </si>
  <si>
    <t>เพื่อเป็นค่าใช้จ่ายในการดำเนินกิจกรรมที่แสดงความจงรักภักดีต่อสถาบันพระมหากษัตริย์</t>
  </si>
  <si>
    <t>แผนงานการศาสนาวัฒนธรรมและนันทนาการ</t>
  </si>
  <si>
    <t>เพื่อส่งเสริมการท่องเที่ยวเชิงนิเวศในตำบล โดยการปั่นจักรยานท่องเที่ยวในตำบลคลองหินปูน</t>
  </si>
  <si>
    <t>กองสาธารณสุขฯ/กองช่าง</t>
  </si>
  <si>
    <t>กองการศึกษาฯ/สำนักงานปลัด</t>
  </si>
  <si>
    <t>กองการศึกษาฯ/กองช่าง</t>
  </si>
  <si>
    <t>สำนักงานปลัด
กองคลัง
กองช่าง
กองการศึกษาฯ
กองสาธารณสุขฯ
กองสวัสดิการสังคม</t>
  </si>
  <si>
    <t>กองสวัสดิการสังคม/
ศูนย์ถ่ายทอดเทคโนโลยีการเกษตรประจำตำบล</t>
  </si>
  <si>
    <t>แผนการดำเนินงาน ประจำปีงบประมาณ 2561</t>
  </si>
  <si>
    <t>สำนักงานปลัด/
กองสวัสดิการสังคม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</si>
</sst>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-* #,##0.000_-;\-* #,##0.000_-;_-* &quot;-&quot;??_-;_-@_-"/>
    <numFmt numFmtId="212" formatCode="_-* #,##0.0_-;\-* #,##0.0_-;_-* &quot;-&quot;??_-;_-@_-"/>
    <numFmt numFmtId="213" formatCode="_-* #,##0_-;\-* #,##0_-;_-* &quot;-&quot;??_-;_-@_-"/>
    <numFmt numFmtId="214" formatCode="_(* #,##0_);_(* \(#,##0\);_(* &quot;-&quot;??_);_(@_)"/>
    <numFmt numFmtId="215" formatCode="_(* #,##0.0_);_(* \(#,##0.0\);_(* &quot;-&quot;??_);_(@_)"/>
    <numFmt numFmtId="216" formatCode="00000"/>
    <numFmt numFmtId="217" formatCode="#,##0.0"/>
    <numFmt numFmtId="218" formatCode="0.0"/>
    <numFmt numFmtId="219" formatCode="0_ ;\-0\ "/>
    <numFmt numFmtId="220" formatCode="#,##0_ ;\-#,##0\ "/>
    <numFmt numFmtId="221" formatCode="_-* #,##0.0000_-;\-* #,##0.0000_-;_-* &quot;-&quot;??_-;_-@_-"/>
    <numFmt numFmtId="222" formatCode="#,##0.00_ ;\-#,##0.00\ "/>
    <numFmt numFmtId="223" formatCode="#,##0.0_ ;\-#,##0.0\ "/>
    <numFmt numFmtId="224" formatCode="0.0000000000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#,##0.000"/>
    <numFmt numFmtId="233" formatCode="#,##0.0000"/>
    <numFmt numFmtId="234" formatCode="#,##0.00000"/>
  </numFmts>
  <fonts count="73">
    <font>
      <sz val="14"/>
      <name val="Cordia New"/>
      <family val="0"/>
    </font>
    <font>
      <b/>
      <sz val="14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6"/>
      <name val="Cordia New"/>
      <family val="2"/>
    </font>
    <font>
      <sz val="14"/>
      <name val="CordiaUPC"/>
      <family val="2"/>
    </font>
    <font>
      <sz val="10"/>
      <name val="Arial"/>
      <family val="2"/>
    </font>
    <font>
      <sz val="8"/>
      <name val="Cordia New"/>
      <family val="2"/>
    </font>
    <font>
      <sz val="14"/>
      <color indexed="12"/>
      <name val="Cordia New"/>
      <family val="2"/>
    </font>
    <font>
      <sz val="8"/>
      <name val="Arial"/>
      <family val="2"/>
    </font>
    <font>
      <sz val="10"/>
      <color indexed="12"/>
      <name val="CordiaUPC"/>
      <family val="2"/>
    </font>
    <font>
      <sz val="10"/>
      <name val="CordiaUPC"/>
      <family val="2"/>
    </font>
    <font>
      <sz val="1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4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color indexed="12"/>
      <name val="TH SarabunPSK"/>
      <family val="2"/>
    </font>
    <font>
      <sz val="14"/>
      <color indexed="12"/>
      <name val="TH SarabunPSK"/>
      <family val="2"/>
    </font>
    <font>
      <sz val="15"/>
      <name val="TH SarabunPSK"/>
      <family val="2"/>
    </font>
    <font>
      <sz val="15"/>
      <color indexed="12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2"/>
    </font>
    <font>
      <sz val="10"/>
      <name val="Cordia New"/>
      <family val="2"/>
    </font>
    <font>
      <sz val="14"/>
      <name val="Symbol"/>
      <family val="1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47" applyFont="1" applyAlignment="1">
      <alignment vertical="top" wrapText="1"/>
      <protection/>
    </xf>
    <xf numFmtId="0" fontId="5" fillId="0" borderId="0" xfId="47" applyFont="1" applyAlignment="1">
      <alignment vertical="top" wrapText="1"/>
      <protection/>
    </xf>
    <xf numFmtId="0" fontId="11" fillId="0" borderId="0" xfId="47" applyFont="1" applyAlignment="1">
      <alignment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8" fillId="0" borderId="0" xfId="0" applyFont="1" applyFill="1" applyAlignment="1">
      <alignment/>
    </xf>
    <xf numFmtId="0" fontId="13" fillId="0" borderId="0" xfId="47" applyFont="1" applyAlignment="1">
      <alignment horizontal="center" vertical="top" wrapText="1"/>
      <protection/>
    </xf>
    <xf numFmtId="0" fontId="13" fillId="0" borderId="0" xfId="0" applyFont="1" applyAlignment="1">
      <alignment/>
    </xf>
    <xf numFmtId="0" fontId="12" fillId="0" borderId="0" xfId="47" applyFont="1" applyAlignment="1">
      <alignment vertical="top" wrapText="1"/>
      <protection/>
    </xf>
    <xf numFmtId="0" fontId="13" fillId="0" borderId="0" xfId="47" applyFont="1" applyAlignment="1">
      <alignment vertical="top" wrapText="1"/>
      <protection/>
    </xf>
    <xf numFmtId="0" fontId="17" fillId="0" borderId="0" xfId="47" applyFont="1" applyAlignment="1">
      <alignment horizontal="left" vertical="top"/>
      <protection/>
    </xf>
    <xf numFmtId="0" fontId="17" fillId="0" borderId="0" xfId="47" applyFont="1" applyAlignment="1">
      <alignment vertical="top" wrapText="1"/>
      <protection/>
    </xf>
    <xf numFmtId="0" fontId="13" fillId="0" borderId="0" xfId="47" applyFont="1" applyAlignment="1">
      <alignment vertical="top"/>
      <protection/>
    </xf>
    <xf numFmtId="0" fontId="13" fillId="0" borderId="10" xfId="0" applyFont="1" applyFill="1" applyBorder="1" applyAlignment="1">
      <alignment horizontal="center" wrapText="1"/>
    </xf>
    <xf numFmtId="0" fontId="18" fillId="0" borderId="0" xfId="47" applyFont="1" applyAlignment="1">
      <alignment vertical="top" wrapText="1"/>
      <protection/>
    </xf>
    <xf numFmtId="0" fontId="18" fillId="0" borderId="0" xfId="47" applyFont="1" applyAlignment="1">
      <alignment horizontal="center" vertical="top" wrapText="1"/>
      <protection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69" fillId="0" borderId="12" xfId="0" applyFont="1" applyFill="1" applyBorder="1" applyAlignment="1">
      <alignment horizontal="center" vertical="top"/>
    </xf>
    <xf numFmtId="3" fontId="19" fillId="0" borderId="0" xfId="0" applyNumberFormat="1" applyFont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top"/>
    </xf>
    <xf numFmtId="3" fontId="17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69" fillId="0" borderId="11" xfId="0" applyFont="1" applyFill="1" applyBorder="1" applyAlignment="1">
      <alignment horizontal="center" vertical="top"/>
    </xf>
    <xf numFmtId="0" fontId="18" fillId="0" borderId="0" xfId="47" applyFont="1" applyBorder="1" applyAlignment="1">
      <alignment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47" applyFont="1" applyAlignment="1">
      <alignment/>
      <protection/>
    </xf>
    <xf numFmtId="0" fontId="13" fillId="0" borderId="0" xfId="0" applyFont="1" applyBorder="1" applyAlignment="1">
      <alignment horizontal="center"/>
    </xf>
    <xf numFmtId="0" fontId="22" fillId="0" borderId="0" xfId="47" applyFont="1" applyAlignment="1">
      <alignment horizontal="center" vertical="top" wrapText="1"/>
      <protection/>
    </xf>
    <xf numFmtId="0" fontId="22" fillId="0" borderId="0" xfId="47" applyFont="1" applyAlignment="1">
      <alignment vertical="top"/>
      <protection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6" fillId="0" borderId="14" xfId="0" applyFont="1" applyBorder="1" applyAlignment="1">
      <alignment horizontal="left"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wrapText="1"/>
    </xf>
    <xf numFmtId="4" fontId="13" fillId="0" borderId="12" xfId="0" applyNumberFormat="1" applyFont="1" applyBorder="1" applyAlignment="1">
      <alignment horizontal="center"/>
    </xf>
    <xf numFmtId="43" fontId="13" fillId="0" borderId="12" xfId="38" applyFont="1" applyBorder="1" applyAlignment="1">
      <alignment horizontal="center" vertical="top"/>
    </xf>
    <xf numFmtId="0" fontId="17" fillId="0" borderId="16" xfId="0" applyFont="1" applyBorder="1" applyAlignment="1">
      <alignment horizontal="center" wrapText="1"/>
    </xf>
    <xf numFmtId="3" fontId="17" fillId="0" borderId="17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0" fillId="0" borderId="13" xfId="47" applyFont="1" applyBorder="1" applyAlignment="1">
      <alignment horizontal="center" vertical="top" wrapText="1"/>
      <protection/>
    </xf>
    <xf numFmtId="0" fontId="0" fillId="0" borderId="13" xfId="47" applyFont="1" applyBorder="1" applyAlignment="1">
      <alignment vertical="top" wrapText="1"/>
      <protection/>
    </xf>
    <xf numFmtId="0" fontId="24" fillId="0" borderId="13" xfId="47" applyFont="1" applyBorder="1" applyAlignment="1">
      <alignment vertical="top" wrapText="1"/>
      <protection/>
    </xf>
    <xf numFmtId="0" fontId="10" fillId="0" borderId="0" xfId="47" applyFont="1" applyBorder="1" applyAlignment="1">
      <alignment vertical="top" wrapText="1"/>
      <protection/>
    </xf>
    <xf numFmtId="0" fontId="69" fillId="0" borderId="13" xfId="0" applyFont="1" applyFill="1" applyBorder="1" applyAlignment="1">
      <alignment horizontal="center" vertical="top"/>
    </xf>
    <xf numFmtId="3" fontId="13" fillId="0" borderId="18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3" fontId="13" fillId="0" borderId="13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47" applyFont="1" applyAlignment="1">
      <alignment horizontal="left" vertical="top" wrapText="1"/>
      <protection/>
    </xf>
    <xf numFmtId="0" fontId="13" fillId="0" borderId="14" xfId="0" applyFont="1" applyFill="1" applyBorder="1" applyAlignment="1">
      <alignment horizontal="center"/>
    </xf>
    <xf numFmtId="0" fontId="18" fillId="0" borderId="0" xfId="47" applyFont="1" applyBorder="1" applyAlignment="1">
      <alignment horizontal="center" vertical="top" wrapText="1"/>
      <protection/>
    </xf>
    <xf numFmtId="0" fontId="11" fillId="0" borderId="0" xfId="47" applyFont="1" applyBorder="1" applyAlignment="1">
      <alignment vertical="top" wrapText="1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49" fontId="22" fillId="0" borderId="13" xfId="0" applyNumberFormat="1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Fill="1" applyBorder="1" applyAlignment="1">
      <alignment horizontal="left" vertical="top" wrapText="1"/>
    </xf>
    <xf numFmtId="0" fontId="17" fillId="0" borderId="0" xfId="47" applyFont="1" applyAlignment="1">
      <alignment horizontal="center" vertical="top" wrapText="1"/>
      <protection/>
    </xf>
    <xf numFmtId="0" fontId="13" fillId="0" borderId="13" xfId="0" applyFont="1" applyFill="1" applyBorder="1" applyAlignment="1">
      <alignment horizontal="center" vertical="top"/>
    </xf>
    <xf numFmtId="0" fontId="0" fillId="0" borderId="0" xfId="47" applyFont="1" applyBorder="1" applyAlignment="1">
      <alignment vertical="top" wrapText="1"/>
      <protection/>
    </xf>
    <xf numFmtId="0" fontId="24" fillId="0" borderId="0" xfId="47" applyFont="1" applyBorder="1" applyAlignment="1">
      <alignment vertical="top" wrapText="1"/>
      <protection/>
    </xf>
    <xf numFmtId="3" fontId="69" fillId="0" borderId="13" xfId="0" applyNumberFormat="1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top" wrapText="1"/>
    </xf>
    <xf numFmtId="49" fontId="13" fillId="0" borderId="13" xfId="46" applyNumberFormat="1" applyFont="1" applyBorder="1" applyAlignment="1">
      <alignment horizontal="left" vertical="top" wrapText="1"/>
      <protection/>
    </xf>
    <xf numFmtId="3" fontId="13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47" applyFont="1" applyBorder="1" applyAlignment="1">
      <alignment horizontal="center" vertical="top" wrapText="1"/>
      <protection/>
    </xf>
    <xf numFmtId="0" fontId="13" fillId="0" borderId="13" xfId="47" applyFont="1" applyBorder="1" applyAlignment="1">
      <alignment vertical="top" wrapText="1"/>
      <protection/>
    </xf>
    <xf numFmtId="0" fontId="13" fillId="0" borderId="13" xfId="0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/>
    </xf>
    <xf numFmtId="0" fontId="0" fillId="0" borderId="11" xfId="47" applyFont="1" applyBorder="1" applyAlignment="1">
      <alignment vertical="top" wrapText="1"/>
      <protection/>
    </xf>
    <xf numFmtId="49" fontId="13" fillId="0" borderId="13" xfId="0" applyNumberFormat="1" applyFont="1" applyBorder="1" applyAlignment="1">
      <alignment vertical="top" wrapText="1"/>
    </xf>
    <xf numFmtId="0" fontId="0" fillId="0" borderId="11" xfId="47" applyFont="1" applyBorder="1" applyAlignment="1">
      <alignment horizontal="center" vertical="top" wrapText="1"/>
      <protection/>
    </xf>
    <xf numFmtId="0" fontId="25" fillId="0" borderId="13" xfId="47" applyFont="1" applyBorder="1" applyAlignment="1">
      <alignment horizontal="center" vertical="top" wrapText="1"/>
      <protection/>
    </xf>
    <xf numFmtId="49" fontId="13" fillId="0" borderId="18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49" fontId="69" fillId="0" borderId="13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13" fillId="0" borderId="12" xfId="0" applyNumberFormat="1" applyFont="1" applyBorder="1" applyAlignment="1">
      <alignment horizontal="center"/>
    </xf>
    <xf numFmtId="220" fontId="13" fillId="0" borderId="12" xfId="38" applyNumberFormat="1" applyFont="1" applyBorder="1" applyAlignment="1">
      <alignment horizontal="center" vertical="top"/>
    </xf>
    <xf numFmtId="222" fontId="17" fillId="0" borderId="13" xfId="38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top"/>
    </xf>
    <xf numFmtId="4" fontId="17" fillId="0" borderId="13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4" fontId="13" fillId="0" borderId="12" xfId="38" applyNumberFormat="1" applyFont="1" applyBorder="1" applyAlignment="1">
      <alignment horizontal="center" vertical="top"/>
    </xf>
    <xf numFmtId="2" fontId="17" fillId="0" borderId="13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 vertical="center"/>
    </xf>
    <xf numFmtId="220" fontId="13" fillId="0" borderId="12" xfId="38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0" fontId="14" fillId="0" borderId="10" xfId="0" applyFont="1" applyBorder="1" applyAlignment="1">
      <alignment vertical="top" wrapText="1"/>
    </xf>
    <xf numFmtId="49" fontId="19" fillId="0" borderId="13" xfId="0" applyNumberFormat="1" applyFont="1" applyBorder="1" applyAlignment="1">
      <alignment horizontal="center"/>
    </xf>
    <xf numFmtId="49" fontId="70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top" wrapText="1"/>
    </xf>
    <xf numFmtId="3" fontId="13" fillId="0" borderId="11" xfId="0" applyNumberFormat="1" applyFont="1" applyFill="1" applyBorder="1" applyAlignment="1">
      <alignment horizontal="center" vertical="top" wrapText="1"/>
    </xf>
    <xf numFmtId="0" fontId="24" fillId="0" borderId="11" xfId="47" applyFont="1" applyBorder="1" applyAlignment="1">
      <alignment vertical="top" wrapText="1"/>
      <protection/>
    </xf>
    <xf numFmtId="49" fontId="13" fillId="0" borderId="0" xfId="0" applyNumberFormat="1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3" fontId="13" fillId="0" borderId="19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0" fontId="0" fillId="0" borderId="19" xfId="47" applyFont="1" applyBorder="1" applyAlignment="1">
      <alignment vertical="top" wrapText="1"/>
      <protection/>
    </xf>
    <xf numFmtId="0" fontId="25" fillId="0" borderId="19" xfId="47" applyFont="1" applyBorder="1" applyAlignment="1">
      <alignment horizontal="center" vertical="top" wrapText="1"/>
      <protection/>
    </xf>
    <xf numFmtId="0" fontId="24" fillId="0" borderId="19" xfId="47" applyFont="1" applyBorder="1" applyAlignment="1">
      <alignment vertical="top" wrapText="1"/>
      <protection/>
    </xf>
    <xf numFmtId="0" fontId="25" fillId="0" borderId="11" xfId="47" applyFont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vertical="top" wrapText="1"/>
    </xf>
    <xf numFmtId="0" fontId="25" fillId="0" borderId="0" xfId="47" applyFont="1" applyBorder="1" applyAlignment="1">
      <alignment horizontal="center" vertical="top" wrapText="1"/>
      <protection/>
    </xf>
    <xf numFmtId="220" fontId="69" fillId="0" borderId="12" xfId="38" applyNumberFormat="1" applyFont="1" applyBorder="1" applyAlignment="1">
      <alignment horizontal="center" vertical="top"/>
    </xf>
    <xf numFmtId="0" fontId="27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69" fillId="0" borderId="12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49" fontId="70" fillId="0" borderId="0" xfId="0" applyNumberFormat="1" applyFont="1" applyAlignment="1">
      <alignment/>
    </xf>
    <xf numFmtId="0" fontId="70" fillId="0" borderId="12" xfId="0" applyFont="1" applyFill="1" applyBorder="1" applyAlignment="1">
      <alignment vertical="top" wrapText="1"/>
    </xf>
    <xf numFmtId="0" fontId="70" fillId="0" borderId="10" xfId="0" applyFont="1" applyFill="1" applyBorder="1" applyAlignment="1">
      <alignment horizontal="left" vertical="top" wrapText="1"/>
    </xf>
    <xf numFmtId="0" fontId="13" fillId="0" borderId="0" xfId="47" applyFont="1" applyBorder="1" applyAlignment="1">
      <alignment horizontal="center" vertical="top" wrapText="1"/>
      <protection/>
    </xf>
    <xf numFmtId="0" fontId="13" fillId="0" borderId="0" xfId="47" applyFont="1" applyBorder="1" applyAlignment="1">
      <alignment vertical="top"/>
      <protection/>
    </xf>
    <xf numFmtId="49" fontId="7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0" fillId="0" borderId="10" xfId="47" applyFont="1" applyBorder="1" applyAlignment="1">
      <alignment vertical="top" wrapText="1"/>
      <protection/>
    </xf>
    <xf numFmtId="0" fontId="24" fillId="0" borderId="10" xfId="47" applyFont="1" applyBorder="1" applyAlignment="1">
      <alignment vertical="top" wrapText="1"/>
      <protection/>
    </xf>
    <xf numFmtId="0" fontId="25" fillId="0" borderId="10" xfId="47" applyFont="1" applyBorder="1" applyAlignment="1">
      <alignment horizontal="center" vertical="top" wrapText="1"/>
      <protection/>
    </xf>
    <xf numFmtId="4" fontId="20" fillId="0" borderId="0" xfId="0" applyNumberFormat="1" applyFont="1" applyAlignment="1">
      <alignment/>
    </xf>
    <xf numFmtId="4" fontId="17" fillId="0" borderId="0" xfId="0" applyNumberFormat="1" applyFont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0" xfId="47" applyFont="1" applyAlignment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/>
    </xf>
    <xf numFmtId="0" fontId="69" fillId="0" borderId="13" xfId="0" applyFont="1" applyFill="1" applyBorder="1" applyAlignment="1">
      <alignment horizontal="left" vertical="top" wrapText="1"/>
    </xf>
    <xf numFmtId="0" fontId="69" fillId="0" borderId="18" xfId="0" applyFont="1" applyFill="1" applyBorder="1" applyAlignment="1">
      <alignment horizontal="left" vertical="top" wrapText="1"/>
    </xf>
    <xf numFmtId="49" fontId="69" fillId="0" borderId="13" xfId="0" applyNumberFormat="1" applyFont="1" applyFill="1" applyBorder="1" applyAlignment="1">
      <alignment horizontal="left" vertical="top" wrapText="1"/>
    </xf>
    <xf numFmtId="49" fontId="13" fillId="0" borderId="21" xfId="0" applyNumberFormat="1" applyFont="1" applyFill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71" fillId="0" borderId="13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/>
    </xf>
    <xf numFmtId="3" fontId="13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/>
    </xf>
    <xf numFmtId="0" fontId="16" fillId="0" borderId="0" xfId="47" applyFont="1" applyAlignment="1">
      <alignment vertical="top" wrapText="1"/>
      <protection/>
    </xf>
    <xf numFmtId="0" fontId="19" fillId="0" borderId="19" xfId="47" applyFont="1" applyBorder="1" applyAlignment="1">
      <alignment horizontal="center" vertical="top" wrapText="1"/>
      <protection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3" fontId="28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49" fontId="22" fillId="0" borderId="13" xfId="46" applyNumberFormat="1" applyFont="1" applyBorder="1" applyAlignment="1">
      <alignment horizontal="left" vertical="top" wrapText="1"/>
      <protection/>
    </xf>
    <xf numFmtId="0" fontId="1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47" applyFont="1" applyBorder="1" applyAlignment="1">
      <alignment horizontal="center" vertical="top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0" fillId="0" borderId="13" xfId="47" applyFont="1" applyBorder="1" applyAlignment="1">
      <alignment horizontal="center" vertical="top" wrapText="1"/>
      <protection/>
    </xf>
    <xf numFmtId="0" fontId="20" fillId="0" borderId="1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6" fillId="0" borderId="0" xfId="47" applyFont="1" applyAlignment="1">
      <alignment horizontal="center" vertical="top" wrapText="1"/>
      <protection/>
    </xf>
    <xf numFmtId="0" fontId="16" fillId="0" borderId="25" xfId="47" applyFont="1" applyBorder="1" applyAlignment="1">
      <alignment horizontal="center" vertical="top" wrapText="1"/>
      <protection/>
    </xf>
    <xf numFmtId="0" fontId="13" fillId="0" borderId="0" xfId="47" applyFont="1" applyAlignment="1">
      <alignment horizontal="left" vertical="top" wrapText="1"/>
      <protection/>
    </xf>
    <xf numFmtId="0" fontId="19" fillId="0" borderId="19" xfId="47" applyFont="1" applyBorder="1" applyAlignment="1">
      <alignment horizontal="center" vertical="top" wrapText="1"/>
      <protection/>
    </xf>
    <xf numFmtId="0" fontId="1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/>
    </xf>
    <xf numFmtId="0" fontId="72" fillId="0" borderId="11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11" xfId="46" applyFont="1" applyBorder="1" applyAlignment="1">
      <alignment horizontal="left" vertical="top" wrapText="1"/>
      <protection/>
    </xf>
    <xf numFmtId="0" fontId="13" fillId="0" borderId="12" xfId="46" applyFont="1" applyBorder="1" applyAlignment="1">
      <alignment horizontal="left" vertical="top" wrapText="1"/>
      <protection/>
    </xf>
    <xf numFmtId="0" fontId="13" fillId="0" borderId="10" xfId="46" applyFont="1" applyBorder="1" applyAlignment="1">
      <alignment horizontal="left" vertical="top" wrapText="1"/>
      <protection/>
    </xf>
    <xf numFmtId="0" fontId="19" fillId="0" borderId="0" xfId="0" applyFont="1" applyBorder="1" applyAlignment="1">
      <alignment horizontal="center"/>
    </xf>
    <xf numFmtId="0" fontId="0" fillId="0" borderId="18" xfId="47" applyFont="1" applyBorder="1" applyAlignment="1">
      <alignment horizontal="center" vertical="top" wrapText="1"/>
      <protection/>
    </xf>
    <xf numFmtId="0" fontId="0" fillId="0" borderId="24" xfId="47" applyFont="1" applyBorder="1" applyAlignment="1">
      <alignment horizontal="center" vertical="top" wrapText="1"/>
      <protection/>
    </xf>
    <xf numFmtId="0" fontId="0" fillId="0" borderId="20" xfId="47" applyFont="1" applyBorder="1" applyAlignment="1">
      <alignment horizontal="center" vertical="top" wrapText="1"/>
      <protection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ผน 3 ปี 2551" xfId="46"/>
    <cellStyle name="ปกติ_แผนสามปี 53-55 หมวยต้นฉบับจากกองช่าง แก้1 (2มิย.)  จริง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11</xdr:row>
      <xdr:rowOff>228600</xdr:rowOff>
    </xdr:from>
    <xdr:to>
      <xdr:col>17</xdr:col>
      <xdr:colOff>257175</xdr:colOff>
      <xdr:row>11</xdr:row>
      <xdr:rowOff>238125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7981950" y="4429125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228600</xdr:rowOff>
    </xdr:from>
    <xdr:to>
      <xdr:col>17</xdr:col>
      <xdr:colOff>238125</xdr:colOff>
      <xdr:row>12</xdr:row>
      <xdr:rowOff>238125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7962900" y="491490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13</xdr:row>
      <xdr:rowOff>371475</xdr:rowOff>
    </xdr:from>
    <xdr:to>
      <xdr:col>17</xdr:col>
      <xdr:colOff>247650</xdr:colOff>
      <xdr:row>13</xdr:row>
      <xdr:rowOff>381000</xdr:rowOff>
    </xdr:to>
    <xdr:sp>
      <xdr:nvSpPr>
        <xdr:cNvPr id="3" name="ลูกศรเชื่อมต่อแบบตรง 8"/>
        <xdr:cNvSpPr>
          <a:spLocks/>
        </xdr:cNvSpPr>
      </xdr:nvSpPr>
      <xdr:spPr>
        <a:xfrm flipV="1">
          <a:off x="7972425" y="5572125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238125</xdr:rowOff>
    </xdr:from>
    <xdr:to>
      <xdr:col>17</xdr:col>
      <xdr:colOff>257175</xdr:colOff>
      <xdr:row>14</xdr:row>
      <xdr:rowOff>247650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V="1">
          <a:off x="7981950" y="6200775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257175</xdr:rowOff>
    </xdr:from>
    <xdr:to>
      <xdr:col>17</xdr:col>
      <xdr:colOff>238125</xdr:colOff>
      <xdr:row>16</xdr:row>
      <xdr:rowOff>266700</xdr:rowOff>
    </xdr:to>
    <xdr:sp>
      <xdr:nvSpPr>
        <xdr:cNvPr id="5" name="ลูกศรเชื่อมต่อแบบตรง 11"/>
        <xdr:cNvSpPr>
          <a:spLocks/>
        </xdr:cNvSpPr>
      </xdr:nvSpPr>
      <xdr:spPr>
        <a:xfrm flipV="1">
          <a:off x="7962900" y="7191375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295275</xdr:rowOff>
    </xdr:from>
    <xdr:to>
      <xdr:col>17</xdr:col>
      <xdr:colOff>247650</xdr:colOff>
      <xdr:row>22</xdr:row>
      <xdr:rowOff>304800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 flipV="1">
          <a:off x="7972425" y="9401175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238125</xdr:rowOff>
    </xdr:from>
    <xdr:to>
      <xdr:col>17</xdr:col>
      <xdr:colOff>247650</xdr:colOff>
      <xdr:row>11</xdr:row>
      <xdr:rowOff>247650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flipV="1">
          <a:off x="7972425" y="443865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257175</xdr:rowOff>
    </xdr:from>
    <xdr:to>
      <xdr:col>17</xdr:col>
      <xdr:colOff>238125</xdr:colOff>
      <xdr:row>15</xdr:row>
      <xdr:rowOff>266700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962900" y="670560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8</xdr:row>
      <xdr:rowOff>438150</xdr:rowOff>
    </xdr:from>
    <xdr:to>
      <xdr:col>17</xdr:col>
      <xdr:colOff>257175</xdr:colOff>
      <xdr:row>8</xdr:row>
      <xdr:rowOff>447675</xdr:rowOff>
    </xdr:to>
    <xdr:sp>
      <xdr:nvSpPr>
        <xdr:cNvPr id="9" name="ลูกศรเชื่อมต่อแบบตรง 12"/>
        <xdr:cNvSpPr>
          <a:spLocks/>
        </xdr:cNvSpPr>
      </xdr:nvSpPr>
      <xdr:spPr>
        <a:xfrm flipV="1">
          <a:off x="7981950" y="249555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247650</xdr:rowOff>
    </xdr:from>
    <xdr:to>
      <xdr:col>17</xdr:col>
      <xdr:colOff>266700</xdr:colOff>
      <xdr:row>9</xdr:row>
      <xdr:rowOff>257175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 flipV="1">
          <a:off x="7991475" y="325755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10</xdr:row>
      <xdr:rowOff>371475</xdr:rowOff>
    </xdr:from>
    <xdr:to>
      <xdr:col>18</xdr:col>
      <xdr:colOff>9525</xdr:colOff>
      <xdr:row>10</xdr:row>
      <xdr:rowOff>381000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 flipV="1">
          <a:off x="8010525" y="3857625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390525</xdr:rowOff>
    </xdr:from>
    <xdr:to>
      <xdr:col>17</xdr:col>
      <xdr:colOff>228600</xdr:colOff>
      <xdr:row>21</xdr:row>
      <xdr:rowOff>390525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 flipV="1">
          <a:off x="7953375" y="8934450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247650</xdr:rowOff>
    </xdr:from>
    <xdr:to>
      <xdr:col>17</xdr:col>
      <xdr:colOff>257175</xdr:colOff>
      <xdr:row>23</xdr:row>
      <xdr:rowOff>257175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 flipV="1">
          <a:off x="7981950" y="982980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10</xdr:row>
      <xdr:rowOff>171450</xdr:rowOff>
    </xdr:from>
    <xdr:to>
      <xdr:col>8</xdr:col>
      <xdr:colOff>19050</xdr:colOff>
      <xdr:row>10</xdr:row>
      <xdr:rowOff>180975</xdr:rowOff>
    </xdr:to>
    <xdr:sp>
      <xdr:nvSpPr>
        <xdr:cNvPr id="1" name="ลูกศรเชื่อมต่อแบบตรง 7"/>
        <xdr:cNvSpPr>
          <a:spLocks/>
        </xdr:cNvSpPr>
      </xdr:nvSpPr>
      <xdr:spPr>
        <a:xfrm>
          <a:off x="6581775" y="4238625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7</xdr:row>
      <xdr:rowOff>171450</xdr:rowOff>
    </xdr:from>
    <xdr:to>
      <xdr:col>10</xdr:col>
      <xdr:colOff>19050</xdr:colOff>
      <xdr:row>7</xdr:row>
      <xdr:rowOff>180975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515225" y="2028825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7</xdr:row>
      <xdr:rowOff>133350</xdr:rowOff>
    </xdr:from>
    <xdr:to>
      <xdr:col>7</xdr:col>
      <xdr:colOff>276225</xdr:colOff>
      <xdr:row>7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667500" y="2038350"/>
          <a:ext cx="371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200025</xdr:rowOff>
    </xdr:from>
    <xdr:to>
      <xdr:col>13</xdr:col>
      <xdr:colOff>123825</xdr:colOff>
      <xdr:row>9</xdr:row>
      <xdr:rowOff>200025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7219950" y="3057525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152400</xdr:rowOff>
    </xdr:from>
    <xdr:to>
      <xdr:col>14</xdr:col>
      <xdr:colOff>104775</xdr:colOff>
      <xdr:row>15</xdr:row>
      <xdr:rowOff>161925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7191375" y="5105400"/>
          <a:ext cx="1666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171450</xdr:colOff>
      <xdr:row>8</xdr:row>
      <xdr:rowOff>200025</xdr:rowOff>
    </xdr:from>
    <xdr:to>
      <xdr:col>13</xdr:col>
      <xdr:colOff>123825</xdr:colOff>
      <xdr:row>8</xdr:row>
      <xdr:rowOff>200025</xdr:rowOff>
    </xdr:to>
    <xdr:sp>
      <xdr:nvSpPr>
        <xdr:cNvPr id="4" name="ลูกศรเชื่อมต่อแบบตรง 7"/>
        <xdr:cNvSpPr>
          <a:spLocks/>
        </xdr:cNvSpPr>
      </xdr:nvSpPr>
      <xdr:spPr>
        <a:xfrm flipV="1">
          <a:off x="7219950" y="2581275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723900</xdr:colOff>
      <xdr:row>14</xdr:row>
      <xdr:rowOff>104775</xdr:rowOff>
    </xdr:from>
    <xdr:to>
      <xdr:col>17</xdr:col>
      <xdr:colOff>47625</xdr:colOff>
      <xdr:row>14</xdr:row>
      <xdr:rowOff>123825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6353175" y="4581525"/>
          <a:ext cx="32766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219075</xdr:rowOff>
    </xdr:from>
    <xdr:to>
      <xdr:col>17</xdr:col>
      <xdr:colOff>228600</xdr:colOff>
      <xdr:row>6</xdr:row>
      <xdr:rowOff>228600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457950" y="2076450"/>
          <a:ext cx="3248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123825</xdr:rowOff>
    </xdr:from>
    <xdr:to>
      <xdr:col>18</xdr:col>
      <xdr:colOff>9525</xdr:colOff>
      <xdr:row>11</xdr:row>
      <xdr:rowOff>133350</xdr:rowOff>
    </xdr:to>
    <xdr:sp>
      <xdr:nvSpPr>
        <xdr:cNvPr id="2" name="ลูกศรเชื่อมต่อแบบตรง 26"/>
        <xdr:cNvSpPr>
          <a:spLocks/>
        </xdr:cNvSpPr>
      </xdr:nvSpPr>
      <xdr:spPr>
        <a:xfrm>
          <a:off x="6467475" y="35623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152400</xdr:rowOff>
    </xdr:from>
    <xdr:to>
      <xdr:col>18</xdr:col>
      <xdr:colOff>19050</xdr:colOff>
      <xdr:row>12</xdr:row>
      <xdr:rowOff>161925</xdr:rowOff>
    </xdr:to>
    <xdr:sp>
      <xdr:nvSpPr>
        <xdr:cNvPr id="3" name="ลูกศรเชื่อมต่อแบบตรง 28"/>
        <xdr:cNvSpPr>
          <a:spLocks/>
        </xdr:cNvSpPr>
      </xdr:nvSpPr>
      <xdr:spPr>
        <a:xfrm>
          <a:off x="6477000" y="38671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14</xdr:row>
      <xdr:rowOff>142875</xdr:rowOff>
    </xdr:from>
    <xdr:to>
      <xdr:col>18</xdr:col>
      <xdr:colOff>19050</xdr:colOff>
      <xdr:row>14</xdr:row>
      <xdr:rowOff>152400</xdr:rowOff>
    </xdr:to>
    <xdr:sp>
      <xdr:nvSpPr>
        <xdr:cNvPr id="4" name="ลูกศรเชื่อมต่อแบบตรง 29"/>
        <xdr:cNvSpPr>
          <a:spLocks/>
        </xdr:cNvSpPr>
      </xdr:nvSpPr>
      <xdr:spPr>
        <a:xfrm>
          <a:off x="6477000" y="441007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152400</xdr:rowOff>
    </xdr:from>
    <xdr:to>
      <xdr:col>17</xdr:col>
      <xdr:colOff>266700</xdr:colOff>
      <xdr:row>15</xdr:row>
      <xdr:rowOff>161925</xdr:rowOff>
    </xdr:to>
    <xdr:sp>
      <xdr:nvSpPr>
        <xdr:cNvPr id="5" name="ลูกศรเชื่อมต่อแบบตรง 30"/>
        <xdr:cNvSpPr>
          <a:spLocks/>
        </xdr:cNvSpPr>
      </xdr:nvSpPr>
      <xdr:spPr>
        <a:xfrm>
          <a:off x="6448425" y="469582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152400</xdr:rowOff>
    </xdr:from>
    <xdr:to>
      <xdr:col>18</xdr:col>
      <xdr:colOff>9525</xdr:colOff>
      <xdr:row>16</xdr:row>
      <xdr:rowOff>152400</xdr:rowOff>
    </xdr:to>
    <xdr:sp>
      <xdr:nvSpPr>
        <xdr:cNvPr id="6" name="ลูกศรเชื่อมต่อแบบตรง 31"/>
        <xdr:cNvSpPr>
          <a:spLocks/>
        </xdr:cNvSpPr>
      </xdr:nvSpPr>
      <xdr:spPr>
        <a:xfrm>
          <a:off x="6467475" y="497205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133350</xdr:rowOff>
    </xdr:from>
    <xdr:to>
      <xdr:col>17</xdr:col>
      <xdr:colOff>257175</xdr:colOff>
      <xdr:row>17</xdr:row>
      <xdr:rowOff>152400</xdr:rowOff>
    </xdr:to>
    <xdr:sp>
      <xdr:nvSpPr>
        <xdr:cNvPr id="7" name="ลูกศรเชื่อมต่อแบบตรง 32"/>
        <xdr:cNvSpPr>
          <a:spLocks/>
        </xdr:cNvSpPr>
      </xdr:nvSpPr>
      <xdr:spPr>
        <a:xfrm>
          <a:off x="6438900" y="5229225"/>
          <a:ext cx="32956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152400</xdr:rowOff>
    </xdr:from>
    <xdr:to>
      <xdr:col>17</xdr:col>
      <xdr:colOff>276225</xdr:colOff>
      <xdr:row>18</xdr:row>
      <xdr:rowOff>161925</xdr:rowOff>
    </xdr:to>
    <xdr:sp>
      <xdr:nvSpPr>
        <xdr:cNvPr id="8" name="ลูกศรเชื่อมต่อแบบตรง 33"/>
        <xdr:cNvSpPr>
          <a:spLocks/>
        </xdr:cNvSpPr>
      </xdr:nvSpPr>
      <xdr:spPr>
        <a:xfrm>
          <a:off x="6457950" y="552450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142875</xdr:rowOff>
    </xdr:from>
    <xdr:to>
      <xdr:col>18</xdr:col>
      <xdr:colOff>9525</xdr:colOff>
      <xdr:row>19</xdr:row>
      <xdr:rowOff>152400</xdr:rowOff>
    </xdr:to>
    <xdr:sp>
      <xdr:nvSpPr>
        <xdr:cNvPr id="9" name="ลูกศรเชื่อมต่อแบบตรง 34"/>
        <xdr:cNvSpPr>
          <a:spLocks/>
        </xdr:cNvSpPr>
      </xdr:nvSpPr>
      <xdr:spPr>
        <a:xfrm>
          <a:off x="6467475" y="579120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35</xdr:row>
      <xdr:rowOff>76200</xdr:rowOff>
    </xdr:from>
    <xdr:to>
      <xdr:col>17</xdr:col>
      <xdr:colOff>257175</xdr:colOff>
      <xdr:row>35</xdr:row>
      <xdr:rowOff>85725</xdr:rowOff>
    </xdr:to>
    <xdr:sp>
      <xdr:nvSpPr>
        <xdr:cNvPr id="10" name="ลูกศรเชื่อมต่อแบบตรง 36"/>
        <xdr:cNvSpPr>
          <a:spLocks/>
        </xdr:cNvSpPr>
      </xdr:nvSpPr>
      <xdr:spPr>
        <a:xfrm>
          <a:off x="6438900" y="1014412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37</xdr:row>
      <xdr:rowOff>76200</xdr:rowOff>
    </xdr:from>
    <xdr:to>
      <xdr:col>17</xdr:col>
      <xdr:colOff>238125</xdr:colOff>
      <xdr:row>37</xdr:row>
      <xdr:rowOff>85725</xdr:rowOff>
    </xdr:to>
    <xdr:sp>
      <xdr:nvSpPr>
        <xdr:cNvPr id="11" name="ลูกศรเชื่อมต่อแบบตรง 37"/>
        <xdr:cNvSpPr>
          <a:spLocks/>
        </xdr:cNvSpPr>
      </xdr:nvSpPr>
      <xdr:spPr>
        <a:xfrm>
          <a:off x="6419850" y="1069657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85725</xdr:rowOff>
    </xdr:from>
    <xdr:to>
      <xdr:col>18</xdr:col>
      <xdr:colOff>9525</xdr:colOff>
      <xdr:row>36</xdr:row>
      <xdr:rowOff>95250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6467475" y="1042987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133350</xdr:rowOff>
    </xdr:from>
    <xdr:to>
      <xdr:col>18</xdr:col>
      <xdr:colOff>0</xdr:colOff>
      <xdr:row>13</xdr:row>
      <xdr:rowOff>142875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6457950" y="412432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114300</xdr:rowOff>
    </xdr:from>
    <xdr:to>
      <xdr:col>17</xdr:col>
      <xdr:colOff>257175</xdr:colOff>
      <xdr:row>20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438900" y="60388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104775</xdr:rowOff>
    </xdr:from>
    <xdr:to>
      <xdr:col>17</xdr:col>
      <xdr:colOff>247650</xdr:colOff>
      <xdr:row>21</xdr:row>
      <xdr:rowOff>114300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6438900" y="6305550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123825</xdr:rowOff>
    </xdr:from>
    <xdr:to>
      <xdr:col>17</xdr:col>
      <xdr:colOff>247650</xdr:colOff>
      <xdr:row>22</xdr:row>
      <xdr:rowOff>133350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429375" y="660082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142875</xdr:rowOff>
    </xdr:from>
    <xdr:to>
      <xdr:col>17</xdr:col>
      <xdr:colOff>257175</xdr:colOff>
      <xdr:row>26</xdr:row>
      <xdr:rowOff>152400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>
          <a:off x="6448425" y="7724775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142875</xdr:rowOff>
    </xdr:from>
    <xdr:to>
      <xdr:col>18</xdr:col>
      <xdr:colOff>0</xdr:colOff>
      <xdr:row>27</xdr:row>
      <xdr:rowOff>152400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6467475" y="8001000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114300</xdr:rowOff>
    </xdr:from>
    <xdr:to>
      <xdr:col>17</xdr:col>
      <xdr:colOff>257175</xdr:colOff>
      <xdr:row>28</xdr:row>
      <xdr:rowOff>123825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6438900" y="82486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133350</xdr:rowOff>
    </xdr:from>
    <xdr:to>
      <xdr:col>17</xdr:col>
      <xdr:colOff>247650</xdr:colOff>
      <xdr:row>29</xdr:row>
      <xdr:rowOff>142875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6438900" y="8543925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123825</xdr:rowOff>
    </xdr:from>
    <xdr:to>
      <xdr:col>17</xdr:col>
      <xdr:colOff>247650</xdr:colOff>
      <xdr:row>30</xdr:row>
      <xdr:rowOff>133350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>
          <a:off x="6438900" y="8810625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95250</xdr:rowOff>
    </xdr:from>
    <xdr:to>
      <xdr:col>17</xdr:col>
      <xdr:colOff>266700</xdr:colOff>
      <xdr:row>31</xdr:row>
      <xdr:rowOff>104775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6448425" y="905827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104775</xdr:rowOff>
    </xdr:from>
    <xdr:to>
      <xdr:col>17</xdr:col>
      <xdr:colOff>257175</xdr:colOff>
      <xdr:row>32</xdr:row>
      <xdr:rowOff>114300</xdr:rowOff>
    </xdr:to>
    <xdr:sp>
      <xdr:nvSpPr>
        <xdr:cNvPr id="23" name="ลูกศรเชื่อมต่อแบบตรง 25"/>
        <xdr:cNvSpPr>
          <a:spLocks/>
        </xdr:cNvSpPr>
      </xdr:nvSpPr>
      <xdr:spPr>
        <a:xfrm>
          <a:off x="6448425" y="9344025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123825</xdr:rowOff>
    </xdr:from>
    <xdr:to>
      <xdr:col>17</xdr:col>
      <xdr:colOff>247650</xdr:colOff>
      <xdr:row>33</xdr:row>
      <xdr:rowOff>133350</xdr:rowOff>
    </xdr:to>
    <xdr:sp>
      <xdr:nvSpPr>
        <xdr:cNvPr id="24" name="ลูกศรเชื่อมต่อแบบตรง 27"/>
        <xdr:cNvSpPr>
          <a:spLocks/>
        </xdr:cNvSpPr>
      </xdr:nvSpPr>
      <xdr:spPr>
        <a:xfrm>
          <a:off x="6438900" y="9639300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34</xdr:row>
      <xdr:rowOff>95250</xdr:rowOff>
    </xdr:from>
    <xdr:to>
      <xdr:col>18</xdr:col>
      <xdr:colOff>0</xdr:colOff>
      <xdr:row>34</xdr:row>
      <xdr:rowOff>104775</xdr:rowOff>
    </xdr:to>
    <xdr:sp>
      <xdr:nvSpPr>
        <xdr:cNvPr id="25" name="ลูกศรเชื่อมต่อแบบตรง 35"/>
        <xdr:cNvSpPr>
          <a:spLocks/>
        </xdr:cNvSpPr>
      </xdr:nvSpPr>
      <xdr:spPr>
        <a:xfrm>
          <a:off x="6457950" y="98869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142875</xdr:rowOff>
    </xdr:from>
    <xdr:to>
      <xdr:col>17</xdr:col>
      <xdr:colOff>247650</xdr:colOff>
      <xdr:row>38</xdr:row>
      <xdr:rowOff>152400</xdr:rowOff>
    </xdr:to>
    <xdr:sp>
      <xdr:nvSpPr>
        <xdr:cNvPr id="26" name="ลูกศรเชื่อมต่อแบบตรง 38"/>
        <xdr:cNvSpPr>
          <a:spLocks/>
        </xdr:cNvSpPr>
      </xdr:nvSpPr>
      <xdr:spPr>
        <a:xfrm>
          <a:off x="6438900" y="11039475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133350</xdr:rowOff>
    </xdr:from>
    <xdr:to>
      <xdr:col>17</xdr:col>
      <xdr:colOff>266700</xdr:colOff>
      <xdr:row>39</xdr:row>
      <xdr:rowOff>142875</xdr:rowOff>
    </xdr:to>
    <xdr:sp>
      <xdr:nvSpPr>
        <xdr:cNvPr id="27" name="ลูกศรเชื่อมต่อแบบตรง 39"/>
        <xdr:cNvSpPr>
          <a:spLocks/>
        </xdr:cNvSpPr>
      </xdr:nvSpPr>
      <xdr:spPr>
        <a:xfrm>
          <a:off x="6457950" y="11306175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114300</xdr:rowOff>
    </xdr:from>
    <xdr:to>
      <xdr:col>17</xdr:col>
      <xdr:colOff>266700</xdr:colOff>
      <xdr:row>40</xdr:row>
      <xdr:rowOff>123825</xdr:rowOff>
    </xdr:to>
    <xdr:sp>
      <xdr:nvSpPr>
        <xdr:cNvPr id="28" name="ลูกศรเชื่อมต่อแบบตรง 40"/>
        <xdr:cNvSpPr>
          <a:spLocks/>
        </xdr:cNvSpPr>
      </xdr:nvSpPr>
      <xdr:spPr>
        <a:xfrm>
          <a:off x="6448425" y="115633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152400</xdr:rowOff>
    </xdr:from>
    <xdr:to>
      <xdr:col>17</xdr:col>
      <xdr:colOff>238125</xdr:colOff>
      <xdr:row>14</xdr:row>
      <xdr:rowOff>152400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6972300" y="518160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152400</xdr:rowOff>
    </xdr:from>
    <xdr:to>
      <xdr:col>17</xdr:col>
      <xdr:colOff>257175</xdr:colOff>
      <xdr:row>15</xdr:row>
      <xdr:rowOff>161925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6991350" y="565785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209550</xdr:rowOff>
    </xdr:from>
    <xdr:to>
      <xdr:col>17</xdr:col>
      <xdr:colOff>266700</xdr:colOff>
      <xdr:row>10</xdr:row>
      <xdr:rowOff>219075</xdr:rowOff>
    </xdr:to>
    <xdr:sp>
      <xdr:nvSpPr>
        <xdr:cNvPr id="3" name="ลูกศรเชื่อมต่อแบบตรง 6"/>
        <xdr:cNvSpPr>
          <a:spLocks/>
        </xdr:cNvSpPr>
      </xdr:nvSpPr>
      <xdr:spPr>
        <a:xfrm flipV="1">
          <a:off x="7000875" y="390525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171450</xdr:rowOff>
    </xdr:from>
    <xdr:to>
      <xdr:col>17</xdr:col>
      <xdr:colOff>238125</xdr:colOff>
      <xdr:row>9</xdr:row>
      <xdr:rowOff>171450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6972300" y="33432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18</xdr:row>
      <xdr:rowOff>104775</xdr:rowOff>
    </xdr:from>
    <xdr:to>
      <xdr:col>17</xdr:col>
      <xdr:colOff>266700</xdr:colOff>
      <xdr:row>18</xdr:row>
      <xdr:rowOff>114300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 flipV="1">
          <a:off x="7000875" y="683895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133350</xdr:rowOff>
    </xdr:from>
    <xdr:to>
      <xdr:col>17</xdr:col>
      <xdr:colOff>266700</xdr:colOff>
      <xdr:row>16</xdr:row>
      <xdr:rowOff>142875</xdr:rowOff>
    </xdr:to>
    <xdr:sp>
      <xdr:nvSpPr>
        <xdr:cNvPr id="6" name="ลูกศรเชื่อมต่อแบบตรง 12"/>
        <xdr:cNvSpPr>
          <a:spLocks/>
        </xdr:cNvSpPr>
      </xdr:nvSpPr>
      <xdr:spPr>
        <a:xfrm flipV="1">
          <a:off x="7000875" y="611505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17</xdr:row>
      <xdr:rowOff>104775</xdr:rowOff>
    </xdr:from>
    <xdr:to>
      <xdr:col>17</xdr:col>
      <xdr:colOff>266700</xdr:colOff>
      <xdr:row>17</xdr:row>
      <xdr:rowOff>114300</xdr:rowOff>
    </xdr:to>
    <xdr:sp>
      <xdr:nvSpPr>
        <xdr:cNvPr id="7" name="ลูกศรเชื่อมต่อแบบตรง 13"/>
        <xdr:cNvSpPr>
          <a:spLocks/>
        </xdr:cNvSpPr>
      </xdr:nvSpPr>
      <xdr:spPr>
        <a:xfrm flipV="1">
          <a:off x="7000875" y="6562725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66675</xdr:rowOff>
    </xdr:from>
    <xdr:to>
      <xdr:col>17</xdr:col>
      <xdr:colOff>238125</xdr:colOff>
      <xdr:row>19</xdr:row>
      <xdr:rowOff>66675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 flipV="1">
          <a:off x="6972300" y="70770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133350</xdr:rowOff>
    </xdr:from>
    <xdr:to>
      <xdr:col>17</xdr:col>
      <xdr:colOff>266700</xdr:colOff>
      <xdr:row>20</xdr:row>
      <xdr:rowOff>142875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 flipV="1">
          <a:off x="7000875" y="7419975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257175</xdr:colOff>
      <xdr:row>6</xdr:row>
      <xdr:rowOff>228600</xdr:rowOff>
    </xdr:from>
    <xdr:to>
      <xdr:col>17</xdr:col>
      <xdr:colOff>247650</xdr:colOff>
      <xdr:row>6</xdr:row>
      <xdr:rowOff>238125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6962775" y="1828800"/>
          <a:ext cx="2524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209550</xdr:rowOff>
    </xdr:from>
    <xdr:to>
      <xdr:col>17</xdr:col>
      <xdr:colOff>247650</xdr:colOff>
      <xdr:row>7</xdr:row>
      <xdr:rowOff>219075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 flipV="1">
          <a:off x="6972300" y="2333625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247650</xdr:rowOff>
    </xdr:from>
    <xdr:to>
      <xdr:col>17</xdr:col>
      <xdr:colOff>247650</xdr:colOff>
      <xdr:row>8</xdr:row>
      <xdr:rowOff>257175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V="1">
          <a:off x="6972300" y="289560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9</xdr:row>
      <xdr:rowOff>438150</xdr:rowOff>
    </xdr:from>
    <xdr:to>
      <xdr:col>18</xdr:col>
      <xdr:colOff>28575</xdr:colOff>
      <xdr:row>9</xdr:row>
      <xdr:rowOff>438150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48525" y="3076575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190500</xdr:rowOff>
    </xdr:from>
    <xdr:to>
      <xdr:col>17</xdr:col>
      <xdr:colOff>228600</xdr:colOff>
      <xdr:row>12</xdr:row>
      <xdr:rowOff>190500</xdr:rowOff>
    </xdr:to>
    <xdr:sp>
      <xdr:nvSpPr>
        <xdr:cNvPr id="1" name="ลูกศรเชื่อมต่อแบบตรง 6"/>
        <xdr:cNvSpPr>
          <a:spLocks/>
        </xdr:cNvSpPr>
      </xdr:nvSpPr>
      <xdr:spPr>
        <a:xfrm flipV="1">
          <a:off x="7410450" y="3886200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266700</xdr:rowOff>
    </xdr:from>
    <xdr:to>
      <xdr:col>17</xdr:col>
      <xdr:colOff>247650</xdr:colOff>
      <xdr:row>13</xdr:row>
      <xdr:rowOff>276225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7439025" y="4438650"/>
          <a:ext cx="2333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190500</xdr:rowOff>
    </xdr:from>
    <xdr:to>
      <xdr:col>18</xdr:col>
      <xdr:colOff>9525</xdr:colOff>
      <xdr:row>14</xdr:row>
      <xdr:rowOff>200025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7467600" y="5229225"/>
          <a:ext cx="2343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238125</xdr:colOff>
      <xdr:row>15</xdr:row>
      <xdr:rowOff>85725</xdr:rowOff>
    </xdr:from>
    <xdr:to>
      <xdr:col>18</xdr:col>
      <xdr:colOff>38100</xdr:colOff>
      <xdr:row>15</xdr:row>
      <xdr:rowOff>85725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7496175" y="5838825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161925</xdr:rowOff>
    </xdr:from>
    <xdr:to>
      <xdr:col>9</xdr:col>
      <xdr:colOff>47625</xdr:colOff>
      <xdr:row>5</xdr:row>
      <xdr:rowOff>171450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38975" y="1514475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161925</xdr:rowOff>
    </xdr:from>
    <xdr:to>
      <xdr:col>12</xdr:col>
      <xdr:colOff>285750</xdr:colOff>
      <xdr:row>5</xdr:row>
      <xdr:rowOff>171450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124825" y="1514475"/>
          <a:ext cx="257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276225</xdr:rowOff>
    </xdr:from>
    <xdr:to>
      <xdr:col>17</xdr:col>
      <xdr:colOff>257175</xdr:colOff>
      <xdr:row>6</xdr:row>
      <xdr:rowOff>285750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7439025" y="2228850"/>
          <a:ext cx="2343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180975</xdr:colOff>
      <xdr:row>7</xdr:row>
      <xdr:rowOff>276225</xdr:rowOff>
    </xdr:from>
    <xdr:to>
      <xdr:col>17</xdr:col>
      <xdr:colOff>257175</xdr:colOff>
      <xdr:row>7</xdr:row>
      <xdr:rowOff>276225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7439025" y="2828925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209550</xdr:colOff>
      <xdr:row>8</xdr:row>
      <xdr:rowOff>257175</xdr:rowOff>
    </xdr:from>
    <xdr:to>
      <xdr:col>18</xdr:col>
      <xdr:colOff>19050</xdr:colOff>
      <xdr:row>8</xdr:row>
      <xdr:rowOff>266700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7467600" y="3409950"/>
          <a:ext cx="2352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190500</xdr:rowOff>
    </xdr:from>
    <xdr:to>
      <xdr:col>18</xdr:col>
      <xdr:colOff>47625</xdr:colOff>
      <xdr:row>9</xdr:row>
      <xdr:rowOff>200025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7496175" y="3943350"/>
          <a:ext cx="2352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5</xdr:row>
      <xdr:rowOff>123825</xdr:rowOff>
    </xdr:from>
    <xdr:to>
      <xdr:col>18</xdr:col>
      <xdr:colOff>19050</xdr:colOff>
      <xdr:row>5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448550" y="1476375"/>
          <a:ext cx="2409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152400</xdr:rowOff>
    </xdr:from>
    <xdr:to>
      <xdr:col>18</xdr:col>
      <xdr:colOff>38100</xdr:colOff>
      <xdr:row>6</xdr:row>
      <xdr:rowOff>161925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7477125" y="1800225"/>
          <a:ext cx="2400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152400</xdr:rowOff>
    </xdr:from>
    <xdr:to>
      <xdr:col>18</xdr:col>
      <xdr:colOff>47625</xdr:colOff>
      <xdr:row>6</xdr:row>
      <xdr:rowOff>152400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7477125" y="180022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7</xdr:row>
      <xdr:rowOff>114300</xdr:rowOff>
    </xdr:from>
    <xdr:to>
      <xdr:col>18</xdr:col>
      <xdr:colOff>19050</xdr:colOff>
      <xdr:row>7</xdr:row>
      <xdr:rowOff>142875</xdr:rowOff>
    </xdr:to>
    <xdr:sp>
      <xdr:nvSpPr>
        <xdr:cNvPr id="1" name="ลูกศรเชื่อมต่อแบบตรง 3"/>
        <xdr:cNvSpPr>
          <a:spLocks/>
        </xdr:cNvSpPr>
      </xdr:nvSpPr>
      <xdr:spPr>
        <a:xfrm flipV="1">
          <a:off x="6534150" y="2019300"/>
          <a:ext cx="33242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323850</xdr:rowOff>
    </xdr:from>
    <xdr:to>
      <xdr:col>18</xdr:col>
      <xdr:colOff>19050</xdr:colOff>
      <xdr:row>8</xdr:row>
      <xdr:rowOff>333375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7343775" y="270510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27</xdr:row>
      <xdr:rowOff>247650</xdr:rowOff>
    </xdr:from>
    <xdr:to>
      <xdr:col>10</xdr:col>
      <xdr:colOff>266700</xdr:colOff>
      <xdr:row>27</xdr:row>
      <xdr:rowOff>257175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7334250" y="8220075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209550</xdr:rowOff>
    </xdr:from>
    <xdr:to>
      <xdr:col>18</xdr:col>
      <xdr:colOff>19050</xdr:colOff>
      <xdr:row>9</xdr:row>
      <xdr:rowOff>209550</xdr:rowOff>
    </xdr:to>
    <xdr:sp>
      <xdr:nvSpPr>
        <xdr:cNvPr id="1" name="ลูกศรเชื่อมต่อแบบตรง 3"/>
        <xdr:cNvSpPr>
          <a:spLocks/>
        </xdr:cNvSpPr>
      </xdr:nvSpPr>
      <xdr:spPr>
        <a:xfrm flipV="1">
          <a:off x="7296150" y="309562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323850</xdr:rowOff>
    </xdr:from>
    <xdr:to>
      <xdr:col>17</xdr:col>
      <xdr:colOff>266700</xdr:colOff>
      <xdr:row>10</xdr:row>
      <xdr:rowOff>323850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7267575" y="374332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171450</xdr:rowOff>
    </xdr:from>
    <xdr:to>
      <xdr:col>18</xdr:col>
      <xdr:colOff>19050</xdr:colOff>
      <xdr:row>2</xdr:row>
      <xdr:rowOff>180975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 flipV="1">
          <a:off x="7296150" y="72390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8</xdr:row>
      <xdr:rowOff>114300</xdr:rowOff>
    </xdr:from>
    <xdr:to>
      <xdr:col>12</xdr:col>
      <xdr:colOff>66675</xdr:colOff>
      <xdr:row>8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905625" y="2295525"/>
          <a:ext cx="1209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76200</xdr:colOff>
      <xdr:row>8</xdr:row>
      <xdr:rowOff>123825</xdr:rowOff>
    </xdr:from>
    <xdr:to>
      <xdr:col>18</xdr:col>
      <xdr:colOff>19050</xdr:colOff>
      <xdr:row>8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8439150" y="2305050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104775</xdr:rowOff>
    </xdr:from>
    <xdr:to>
      <xdr:col>7</xdr:col>
      <xdr:colOff>104775</xdr:colOff>
      <xdr:row>8</xdr:row>
      <xdr:rowOff>114300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6391275" y="2286000"/>
          <a:ext cx="371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152400</xdr:rowOff>
    </xdr:from>
    <xdr:to>
      <xdr:col>17</xdr:col>
      <xdr:colOff>247650</xdr:colOff>
      <xdr:row>11</xdr:row>
      <xdr:rowOff>161925</xdr:rowOff>
    </xdr:to>
    <xdr:sp>
      <xdr:nvSpPr>
        <xdr:cNvPr id="4" name="ลูกศรเชื่อมต่อแบบตรง 11"/>
        <xdr:cNvSpPr>
          <a:spLocks/>
        </xdr:cNvSpPr>
      </xdr:nvSpPr>
      <xdr:spPr>
        <a:xfrm flipV="1">
          <a:off x="6905625" y="4000500"/>
          <a:ext cx="2819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257175</xdr:colOff>
      <xdr:row>12</xdr:row>
      <xdr:rowOff>352425</xdr:rowOff>
    </xdr:from>
    <xdr:to>
      <xdr:col>17</xdr:col>
      <xdr:colOff>257175</xdr:colOff>
      <xdr:row>12</xdr:row>
      <xdr:rowOff>361950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V="1">
          <a:off x="6915150" y="4676775"/>
          <a:ext cx="2819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26"/>
  <sheetViews>
    <sheetView view="pageBreakPreview" zoomScale="60" zoomScalePageLayoutView="0" workbookViewId="0" topLeftCell="A1">
      <selection activeCell="O21" sqref="O21"/>
    </sheetView>
  </sheetViews>
  <sheetFormatPr defaultColWidth="9.140625" defaultRowHeight="21.75"/>
  <sheetData>
    <row r="1" spans="1:12" ht="24">
      <c r="A1" s="1"/>
      <c r="B1" s="1"/>
      <c r="C1" s="1"/>
      <c r="D1" s="1"/>
      <c r="E1" s="1"/>
      <c r="F1" s="1"/>
      <c r="G1" s="1"/>
      <c r="H1" s="1"/>
      <c r="I1" s="1"/>
      <c r="J1" s="13"/>
      <c r="L1" s="16"/>
    </row>
    <row r="2" spans="1:10" ht="21.75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21.75">
      <c r="A3" s="1"/>
      <c r="B3" s="1"/>
      <c r="C3" s="1"/>
      <c r="D3" s="1"/>
      <c r="E3" s="1"/>
      <c r="F3" s="1"/>
      <c r="G3" s="1"/>
      <c r="H3" s="1"/>
      <c r="I3" s="1"/>
      <c r="J3" s="13"/>
    </row>
    <row r="4" spans="1:10" ht="21.75">
      <c r="A4" s="1"/>
      <c r="B4" s="1"/>
      <c r="C4" s="1"/>
      <c r="D4" s="1"/>
      <c r="E4" s="1"/>
      <c r="F4" s="1"/>
      <c r="G4" s="1"/>
      <c r="H4" s="1"/>
      <c r="I4" s="1"/>
      <c r="J4" s="13"/>
    </row>
    <row r="5" spans="1:10" ht="21.75">
      <c r="A5" s="1"/>
      <c r="B5" s="1"/>
      <c r="C5" s="1"/>
      <c r="D5" s="1"/>
      <c r="E5" s="1"/>
      <c r="F5" s="1"/>
      <c r="G5" s="1"/>
      <c r="H5" s="1"/>
      <c r="I5" s="1"/>
      <c r="J5" s="13"/>
    </row>
    <row r="6" spans="1:10" ht="21.75">
      <c r="A6" s="1"/>
      <c r="B6" s="1"/>
      <c r="C6" s="1"/>
      <c r="D6" s="1"/>
      <c r="E6" s="1"/>
      <c r="F6" s="1"/>
      <c r="G6" s="1"/>
      <c r="H6" s="1"/>
      <c r="I6" s="1"/>
      <c r="J6" s="13"/>
    </row>
    <row r="7" spans="1:9" ht="21.75">
      <c r="A7" s="1"/>
      <c r="B7" s="1"/>
      <c r="C7" s="1"/>
      <c r="D7" s="1"/>
      <c r="E7" s="1"/>
      <c r="F7" s="1"/>
      <c r="G7" s="1"/>
      <c r="H7" s="1"/>
      <c r="I7" s="1"/>
    </row>
    <row r="8" spans="1:9" ht="21.75">
      <c r="A8" s="1"/>
      <c r="B8" s="1"/>
      <c r="C8" s="1"/>
      <c r="D8" s="1"/>
      <c r="E8" s="1"/>
      <c r="F8" s="1"/>
      <c r="G8" s="1"/>
      <c r="H8" s="1"/>
      <c r="I8" s="1"/>
    </row>
    <row r="9" spans="1:9" ht="21.75">
      <c r="A9" s="1"/>
      <c r="B9" s="1"/>
      <c r="C9" s="1"/>
      <c r="D9" s="1"/>
      <c r="E9" s="1"/>
      <c r="F9" s="1"/>
      <c r="G9" s="1"/>
      <c r="H9" s="1"/>
      <c r="I9" s="1"/>
    </row>
    <row r="10" spans="1:9" ht="21.75">
      <c r="A10" s="1"/>
      <c r="B10" s="1"/>
      <c r="C10" s="1"/>
      <c r="D10" s="1"/>
      <c r="E10" s="1"/>
      <c r="F10" s="1"/>
      <c r="G10" s="1"/>
      <c r="H10" s="1"/>
      <c r="I10" s="1"/>
    </row>
    <row r="11" spans="1:9" ht="21.75">
      <c r="A11" s="1"/>
      <c r="B11" s="1"/>
      <c r="C11" s="1"/>
      <c r="D11" s="1"/>
      <c r="E11" s="1"/>
      <c r="F11" s="1"/>
      <c r="G11" s="1"/>
      <c r="H11" s="1"/>
      <c r="I11" s="1"/>
    </row>
    <row r="12" spans="1:9" ht="21.75">
      <c r="A12" s="1"/>
      <c r="B12" s="1"/>
      <c r="C12" s="1"/>
      <c r="D12" s="1"/>
      <c r="E12" s="1"/>
      <c r="F12" s="1"/>
      <c r="G12" s="1"/>
      <c r="H12" s="1"/>
      <c r="I12" s="1"/>
    </row>
    <row r="13" spans="1:12" ht="60.75">
      <c r="A13" s="243" t="s">
        <v>184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</row>
    <row r="14" spans="1:12" ht="21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0.75">
      <c r="A15" s="243" t="s">
        <v>185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</row>
    <row r="16" spans="1:9" ht="21.75">
      <c r="A16" s="1"/>
      <c r="B16" s="1"/>
      <c r="C16" s="1"/>
      <c r="D16" s="1"/>
      <c r="E16" s="1"/>
      <c r="F16" s="1"/>
      <c r="G16" s="1"/>
      <c r="H16" s="1"/>
      <c r="I16" s="1"/>
    </row>
    <row r="17" spans="1:9" ht="21.75">
      <c r="A17" s="1"/>
      <c r="B17" s="1"/>
      <c r="C17" s="1"/>
      <c r="D17" s="1"/>
      <c r="E17" s="1"/>
      <c r="F17" s="1"/>
      <c r="G17" s="1"/>
      <c r="H17" s="1"/>
      <c r="I17" s="1"/>
    </row>
    <row r="18" spans="1:9" ht="21.75">
      <c r="A18" s="1"/>
      <c r="B18" s="1"/>
      <c r="C18" s="1"/>
      <c r="D18" s="1"/>
      <c r="E18" s="1"/>
      <c r="F18" s="1"/>
      <c r="G18" s="1"/>
      <c r="H18" s="1"/>
      <c r="I18" s="1"/>
    </row>
    <row r="19" spans="1:9" ht="21.75">
      <c r="A19" s="1"/>
      <c r="B19" s="1"/>
      <c r="C19" s="1"/>
      <c r="D19" s="1"/>
      <c r="E19" s="1"/>
      <c r="F19" s="1"/>
      <c r="G19" s="1"/>
      <c r="H19" s="1"/>
      <c r="I19" s="1"/>
    </row>
    <row r="20" spans="1:9" ht="21.75">
      <c r="A20" s="1"/>
      <c r="B20" s="1"/>
      <c r="C20" s="1"/>
      <c r="D20" s="1"/>
      <c r="E20" s="1"/>
      <c r="F20" s="1"/>
      <c r="G20" s="1"/>
      <c r="H20" s="1"/>
      <c r="I20" s="1"/>
    </row>
    <row r="21" spans="1:9" ht="21.75">
      <c r="A21" s="1"/>
      <c r="B21" s="1"/>
      <c r="C21" s="1"/>
      <c r="D21" s="1"/>
      <c r="E21" s="1"/>
      <c r="F21" s="1"/>
      <c r="G21" s="1"/>
      <c r="H21" s="1"/>
      <c r="I21" s="1"/>
    </row>
    <row r="22" spans="1:9" ht="21.75">
      <c r="A22" s="1"/>
      <c r="B22" s="1"/>
      <c r="C22" s="1"/>
      <c r="D22" s="1"/>
      <c r="E22" s="1"/>
      <c r="F22" s="1"/>
      <c r="G22" s="1"/>
      <c r="H22" s="1"/>
      <c r="I22" s="1"/>
    </row>
    <row r="23" spans="1:9" ht="21.75">
      <c r="A23" s="1"/>
      <c r="B23" s="1"/>
      <c r="C23" s="1"/>
      <c r="D23" s="1"/>
      <c r="E23" s="1"/>
      <c r="F23" s="1"/>
      <c r="G23" s="1"/>
      <c r="H23" s="1"/>
      <c r="I23" s="1"/>
    </row>
    <row r="24" spans="1:9" ht="21.75">
      <c r="A24" s="1"/>
      <c r="B24" s="1"/>
      <c r="C24" s="1"/>
      <c r="D24" s="1"/>
      <c r="E24" s="1"/>
      <c r="F24" s="1"/>
      <c r="G24" s="1"/>
      <c r="H24" s="1"/>
      <c r="I24" s="1"/>
    </row>
    <row r="25" spans="1:9" ht="21.75">
      <c r="A25" s="1"/>
      <c r="B25" s="1"/>
      <c r="C25" s="1"/>
      <c r="D25" s="1"/>
      <c r="E25" s="1"/>
      <c r="F25" s="1"/>
      <c r="G25" s="1"/>
      <c r="H25" s="1"/>
      <c r="I25" s="1"/>
    </row>
    <row r="26" spans="1:9" ht="24">
      <c r="A26" s="1"/>
      <c r="B26" s="1"/>
      <c r="C26" s="1"/>
      <c r="D26" s="1"/>
      <c r="E26" s="1"/>
      <c r="F26" s="1"/>
      <c r="G26" s="1"/>
      <c r="H26" s="1"/>
      <c r="I26" s="15"/>
    </row>
  </sheetData>
  <sheetProtection/>
  <mergeCells count="2">
    <mergeCell ref="A13:L13"/>
    <mergeCell ref="A15:L15"/>
  </mergeCells>
  <printOptions/>
  <pageMargins left="0.2362204724409449" right="0.2362204724409449" top="0.36" bottom="0.3937007874015748" header="0.31496062992125984" footer="0.2362204724409449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view="pageBreakPreview" zoomScale="98" zoomScaleNormal="90" zoomScaleSheetLayoutView="98" zoomScalePageLayoutView="0" workbookViewId="0" topLeftCell="A1">
      <selection activeCell="D6" sqref="D6:D7"/>
    </sheetView>
  </sheetViews>
  <sheetFormatPr defaultColWidth="9.140625" defaultRowHeight="21.75" customHeight="1"/>
  <cols>
    <col min="1" max="1" width="4.00390625" style="44" customWidth="1"/>
    <col min="2" max="2" width="24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140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45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271</v>
      </c>
      <c r="C2" s="34"/>
      <c r="D2" s="32"/>
      <c r="E2" s="34"/>
      <c r="F2" s="32"/>
    </row>
    <row r="3" spans="1:6" s="3" customFormat="1" ht="21.75" customHeight="1">
      <c r="A3" s="18"/>
      <c r="B3" s="24" t="s">
        <v>273</v>
      </c>
      <c r="C3" s="34"/>
      <c r="D3" s="32"/>
      <c r="E3" s="34"/>
      <c r="F3" s="32"/>
    </row>
    <row r="4" spans="1:18" s="3" customFormat="1" ht="19.5" customHeight="1">
      <c r="A4" s="270" t="s">
        <v>15</v>
      </c>
      <c r="B4" s="272" t="s">
        <v>16</v>
      </c>
      <c r="C4" s="254" t="s">
        <v>6</v>
      </c>
      <c r="D4" s="104" t="s">
        <v>13</v>
      </c>
      <c r="E4" s="254" t="s">
        <v>105</v>
      </c>
      <c r="F4" s="256" t="s">
        <v>5</v>
      </c>
      <c r="G4" s="259" t="str">
        <f>'3.3.'!G4:I4</f>
        <v> พ.ศ.2560</v>
      </c>
      <c r="H4" s="259"/>
      <c r="I4" s="259"/>
      <c r="J4" s="297" t="str">
        <f>'3.3.'!J4:L4</f>
        <v>พ.ศ.2561</v>
      </c>
      <c r="K4" s="298"/>
      <c r="L4" s="298"/>
      <c r="M4" s="298"/>
      <c r="N4" s="298"/>
      <c r="O4" s="298"/>
      <c r="P4" s="298"/>
      <c r="Q4" s="298"/>
      <c r="R4" s="299"/>
    </row>
    <row r="5" spans="1:18" s="3" customFormat="1" ht="21.75">
      <c r="A5" s="289"/>
      <c r="B5" s="289"/>
      <c r="C5" s="255"/>
      <c r="D5" s="91" t="s">
        <v>17</v>
      </c>
      <c r="E5" s="258"/>
      <c r="F5" s="255"/>
      <c r="G5" s="92" t="s">
        <v>124</v>
      </c>
      <c r="H5" s="92" t="s">
        <v>125</v>
      </c>
      <c r="I5" s="92" t="s">
        <v>126</v>
      </c>
      <c r="J5" s="92" t="s">
        <v>127</v>
      </c>
      <c r="K5" s="92" t="s">
        <v>128</v>
      </c>
      <c r="L5" s="92" t="s">
        <v>129</v>
      </c>
      <c r="M5" s="92" t="s">
        <v>130</v>
      </c>
      <c r="N5" s="92" t="s">
        <v>131</v>
      </c>
      <c r="O5" s="92" t="s">
        <v>132</v>
      </c>
      <c r="P5" s="92" t="s">
        <v>133</v>
      </c>
      <c r="Q5" s="92" t="s">
        <v>134</v>
      </c>
      <c r="R5" s="92" t="s">
        <v>135</v>
      </c>
    </row>
    <row r="6" spans="1:18" s="3" customFormat="1" ht="23.25" customHeight="1">
      <c r="A6" s="42">
        <v>1</v>
      </c>
      <c r="B6" s="300" t="s">
        <v>108</v>
      </c>
      <c r="C6" s="126" t="s">
        <v>109</v>
      </c>
      <c r="D6" s="125">
        <v>100000</v>
      </c>
      <c r="E6" s="109" t="s">
        <v>139</v>
      </c>
      <c r="F6" s="128" t="s">
        <v>110</v>
      </c>
      <c r="G6" s="93"/>
      <c r="H6" s="93"/>
      <c r="I6" s="93"/>
      <c r="J6" s="93"/>
      <c r="K6" s="94"/>
      <c r="L6" s="94"/>
      <c r="M6" s="94"/>
      <c r="N6" s="94"/>
      <c r="O6" s="94"/>
      <c r="P6" s="94"/>
      <c r="Q6" s="94"/>
      <c r="R6" s="94"/>
    </row>
    <row r="7" spans="1:18" s="3" customFormat="1" ht="23.25" customHeight="1">
      <c r="A7" s="49"/>
      <c r="B7" s="301"/>
      <c r="C7" s="126" t="s">
        <v>109</v>
      </c>
      <c r="D7" s="125">
        <v>50000</v>
      </c>
      <c r="E7" s="131" t="s">
        <v>139</v>
      </c>
      <c r="F7" s="110" t="s">
        <v>111</v>
      </c>
      <c r="G7" s="93"/>
      <c r="H7" s="93"/>
      <c r="I7" s="93"/>
      <c r="J7" s="93"/>
      <c r="K7" s="94"/>
      <c r="L7" s="94"/>
      <c r="M7" s="94"/>
      <c r="N7" s="94"/>
      <c r="O7" s="94"/>
      <c r="P7" s="94"/>
      <c r="Q7" s="94"/>
      <c r="R7" s="94"/>
    </row>
    <row r="8" spans="1:6" s="5" customFormat="1" ht="21.75">
      <c r="A8" s="18"/>
      <c r="B8" s="24" t="s">
        <v>272</v>
      </c>
      <c r="C8" s="34"/>
      <c r="D8" s="32"/>
      <c r="E8" s="34"/>
      <c r="F8" s="32"/>
    </row>
    <row r="9" ht="21.75" customHeight="1">
      <c r="B9" s="45" t="s">
        <v>139</v>
      </c>
    </row>
    <row r="25" spans="1:18" ht="21.75" customHeight="1">
      <c r="A25" s="288">
        <v>13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</row>
  </sheetData>
  <sheetProtection/>
  <mergeCells count="9">
    <mergeCell ref="A25:R25"/>
    <mergeCell ref="G4:I4"/>
    <mergeCell ref="J4:R4"/>
    <mergeCell ref="E4:E5"/>
    <mergeCell ref="F4:F5"/>
    <mergeCell ref="A4:A5"/>
    <mergeCell ref="B4:B5"/>
    <mergeCell ref="C4:C5"/>
    <mergeCell ref="B6:B7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1"/>
  <sheetViews>
    <sheetView view="pageBreakPreview" zoomScale="98" zoomScaleNormal="90" zoomScaleSheetLayoutView="98" zoomScalePageLayoutView="0" workbookViewId="0" topLeftCell="A19">
      <selection activeCell="A17" sqref="A17:IV17"/>
    </sheetView>
  </sheetViews>
  <sheetFormatPr defaultColWidth="9.140625" defaultRowHeight="21.75" customHeight="1"/>
  <cols>
    <col min="1" max="1" width="4.00390625" style="44" customWidth="1"/>
    <col min="2" max="2" width="24.140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2" ht="21.75" customHeight="1">
      <c r="A1" s="22" t="s">
        <v>51</v>
      </c>
      <c r="B1" s="23"/>
    </row>
    <row r="2" spans="1:6" ht="21.75" customHeight="1">
      <c r="A2" s="22"/>
      <c r="B2" s="21" t="s">
        <v>138</v>
      </c>
      <c r="C2" s="21"/>
      <c r="D2" s="21"/>
      <c r="E2" s="21"/>
      <c r="F2" s="18"/>
    </row>
    <row r="3" spans="1:6" ht="21.75" customHeight="1">
      <c r="A3" s="22"/>
      <c r="B3" s="265" t="s">
        <v>142</v>
      </c>
      <c r="C3" s="265"/>
      <c r="D3" s="265"/>
      <c r="E3" s="265"/>
      <c r="F3" s="265"/>
    </row>
    <row r="4" spans="1:6" s="3" customFormat="1" ht="21.75" customHeight="1">
      <c r="A4" s="18"/>
      <c r="B4" s="24" t="s">
        <v>274</v>
      </c>
      <c r="C4" s="34"/>
      <c r="D4" s="32"/>
      <c r="E4" s="34"/>
      <c r="F4" s="32"/>
    </row>
    <row r="5" spans="1:6" s="3" customFormat="1" ht="21.75" customHeight="1">
      <c r="A5" s="18"/>
      <c r="B5" s="24" t="s">
        <v>277</v>
      </c>
      <c r="C5" s="34"/>
      <c r="D5" s="32"/>
      <c r="E5" s="34"/>
      <c r="F5" s="32"/>
    </row>
    <row r="6" spans="1:18" s="3" customFormat="1" ht="19.5" customHeight="1">
      <c r="A6" s="270" t="s">
        <v>15</v>
      </c>
      <c r="B6" s="272" t="s">
        <v>16</v>
      </c>
      <c r="C6" s="254" t="s">
        <v>6</v>
      </c>
      <c r="D6" s="104" t="s">
        <v>13</v>
      </c>
      <c r="E6" s="254" t="s">
        <v>105</v>
      </c>
      <c r="F6" s="256" t="s">
        <v>5</v>
      </c>
      <c r="G6" s="259" t="str">
        <f>'3.4-3.5'!G4:I4</f>
        <v> พ.ศ.2560</v>
      </c>
      <c r="H6" s="259"/>
      <c r="I6" s="259"/>
      <c r="J6" s="259" t="str">
        <f>'3.4-3.5'!J4:R4</f>
        <v>พ.ศ.2561</v>
      </c>
      <c r="K6" s="259"/>
      <c r="L6" s="259"/>
      <c r="M6" s="259"/>
      <c r="N6" s="259"/>
      <c r="O6" s="259"/>
      <c r="P6" s="259"/>
      <c r="Q6" s="259"/>
      <c r="R6" s="259"/>
    </row>
    <row r="7" spans="1:18" s="3" customFormat="1" ht="21.75">
      <c r="A7" s="289"/>
      <c r="B7" s="289"/>
      <c r="C7" s="255"/>
      <c r="D7" s="91" t="s">
        <v>17</v>
      </c>
      <c r="E7" s="258"/>
      <c r="F7" s="255"/>
      <c r="G7" s="92" t="s">
        <v>124</v>
      </c>
      <c r="H7" s="92" t="s">
        <v>125</v>
      </c>
      <c r="I7" s="92" t="s">
        <v>126</v>
      </c>
      <c r="J7" s="92" t="s">
        <v>127</v>
      </c>
      <c r="K7" s="92" t="s">
        <v>128</v>
      </c>
      <c r="L7" s="92" t="s">
        <v>129</v>
      </c>
      <c r="M7" s="92" t="s">
        <v>130</v>
      </c>
      <c r="N7" s="92" t="s">
        <v>131</v>
      </c>
      <c r="O7" s="92" t="s">
        <v>132</v>
      </c>
      <c r="P7" s="92" t="s">
        <v>133</v>
      </c>
      <c r="Q7" s="92" t="s">
        <v>134</v>
      </c>
      <c r="R7" s="92" t="s">
        <v>135</v>
      </c>
    </row>
    <row r="8" spans="1:18" s="3" customFormat="1" ht="37.5">
      <c r="A8" s="42">
        <v>1</v>
      </c>
      <c r="B8" s="303" t="s">
        <v>7</v>
      </c>
      <c r="C8" s="98" t="s">
        <v>112</v>
      </c>
      <c r="D8" s="99">
        <v>80000</v>
      </c>
      <c r="E8" s="138" t="s">
        <v>157</v>
      </c>
      <c r="F8" s="101" t="s">
        <v>20</v>
      </c>
      <c r="G8" s="93"/>
      <c r="H8" s="93"/>
      <c r="I8" s="93"/>
      <c r="J8" s="93"/>
      <c r="K8" s="94"/>
      <c r="L8" s="94"/>
      <c r="M8" s="94"/>
      <c r="N8" s="94"/>
      <c r="O8" s="94"/>
      <c r="P8" s="94"/>
      <c r="Q8" s="94"/>
      <c r="R8" s="94"/>
    </row>
    <row r="9" spans="1:18" s="3" customFormat="1" ht="56.25">
      <c r="A9" s="49"/>
      <c r="B9" s="304"/>
      <c r="C9" s="98" t="s">
        <v>278</v>
      </c>
      <c r="D9" s="99">
        <v>90000</v>
      </c>
      <c r="E9" s="138" t="s">
        <v>139</v>
      </c>
      <c r="F9" s="101" t="s">
        <v>20</v>
      </c>
      <c r="G9" s="93"/>
      <c r="H9" s="93"/>
      <c r="I9" s="93"/>
      <c r="J9" s="93"/>
      <c r="K9" s="94"/>
      <c r="L9" s="94"/>
      <c r="M9" s="94"/>
      <c r="N9" s="94"/>
      <c r="O9" s="94"/>
      <c r="P9" s="94"/>
      <c r="Q9" s="94"/>
      <c r="R9" s="94"/>
    </row>
    <row r="12" spans="1:18" s="3" customFormat="1" ht="21.75">
      <c r="A12" s="81"/>
      <c r="B12" s="173"/>
      <c r="C12" s="237"/>
      <c r="D12" s="40"/>
      <c r="E12" s="163"/>
      <c r="F12" s="41"/>
      <c r="G12" s="120"/>
      <c r="H12" s="120"/>
      <c r="I12" s="120"/>
      <c r="J12" s="120"/>
      <c r="K12" s="121"/>
      <c r="L12" s="121"/>
      <c r="M12" s="121"/>
      <c r="N12" s="121"/>
      <c r="O12" s="121"/>
      <c r="P12" s="121"/>
      <c r="Q12" s="121"/>
      <c r="R12" s="121"/>
    </row>
    <row r="13" spans="1:18" s="3" customFormat="1" ht="21.75">
      <c r="A13" s="81"/>
      <c r="B13" s="173"/>
      <c r="C13" s="237"/>
      <c r="D13" s="40"/>
      <c r="E13" s="163"/>
      <c r="F13" s="41"/>
      <c r="G13" s="120"/>
      <c r="H13" s="120"/>
      <c r="I13" s="120"/>
      <c r="J13" s="120"/>
      <c r="K13" s="121"/>
      <c r="L13" s="121"/>
      <c r="M13" s="121"/>
      <c r="N13" s="121"/>
      <c r="O13" s="121"/>
      <c r="P13" s="121"/>
      <c r="Q13" s="121"/>
      <c r="R13" s="121"/>
    </row>
    <row r="14" spans="1:18" s="3" customFormat="1" ht="21.75">
      <c r="A14" s="81"/>
      <c r="B14" s="173"/>
      <c r="C14" s="237"/>
      <c r="D14" s="40"/>
      <c r="E14" s="163"/>
      <c r="F14" s="41"/>
      <c r="G14" s="120"/>
      <c r="H14" s="120"/>
      <c r="I14" s="120"/>
      <c r="J14" s="120"/>
      <c r="K14" s="121"/>
      <c r="L14" s="121"/>
      <c r="M14" s="121"/>
      <c r="N14" s="121"/>
      <c r="O14" s="121"/>
      <c r="P14" s="121"/>
      <c r="Q14" s="121"/>
      <c r="R14" s="121"/>
    </row>
    <row r="15" spans="1:18" s="3" customFormat="1" ht="21.75">
      <c r="A15" s="81"/>
      <c r="B15" s="173"/>
      <c r="C15" s="237"/>
      <c r="D15" s="40"/>
      <c r="E15" s="163"/>
      <c r="F15" s="41"/>
      <c r="G15" s="120"/>
      <c r="H15" s="120"/>
      <c r="I15" s="120"/>
      <c r="J15" s="120"/>
      <c r="K15" s="121"/>
      <c r="L15" s="121"/>
      <c r="M15" s="121"/>
      <c r="N15" s="121"/>
      <c r="O15" s="121"/>
      <c r="P15" s="121"/>
      <c r="Q15" s="121"/>
      <c r="R15" s="121"/>
    </row>
    <row r="16" spans="1:18" s="3" customFormat="1" ht="21.75">
      <c r="A16" s="81"/>
      <c r="B16" s="173"/>
      <c r="C16" s="237"/>
      <c r="D16" s="40"/>
      <c r="E16" s="163"/>
      <c r="F16" s="41"/>
      <c r="G16" s="120"/>
      <c r="H16" s="120"/>
      <c r="I16" s="120"/>
      <c r="J16" s="120"/>
      <c r="K16" s="121"/>
      <c r="L16" s="121"/>
      <c r="M16" s="121"/>
      <c r="N16" s="121"/>
      <c r="O16" s="121"/>
      <c r="P16" s="121"/>
      <c r="Q16" s="121"/>
      <c r="R16" s="121"/>
    </row>
    <row r="17" spans="1:18" s="3" customFormat="1" ht="21.75">
      <c r="A17" s="81"/>
      <c r="B17" s="173"/>
      <c r="C17" s="237"/>
      <c r="D17" s="40"/>
      <c r="E17" s="163"/>
      <c r="F17" s="41"/>
      <c r="G17" s="120"/>
      <c r="H17" s="120"/>
      <c r="I17" s="120"/>
      <c r="J17" s="120"/>
      <c r="K17" s="121"/>
      <c r="L17" s="121"/>
      <c r="M17" s="121"/>
      <c r="N17" s="121"/>
      <c r="O17" s="121"/>
      <c r="P17" s="121"/>
      <c r="Q17" s="121"/>
      <c r="R17" s="121"/>
    </row>
    <row r="18" spans="1:18" s="3" customFormat="1" ht="21.75">
      <c r="A18" s="81"/>
      <c r="B18" s="173"/>
      <c r="C18" s="237"/>
      <c r="D18" s="40"/>
      <c r="E18" s="163"/>
      <c r="F18" s="41"/>
      <c r="G18" s="120"/>
      <c r="H18" s="120"/>
      <c r="I18" s="120"/>
      <c r="J18" s="120"/>
      <c r="K18" s="121"/>
      <c r="L18" s="121"/>
      <c r="M18" s="121"/>
      <c r="N18" s="121"/>
      <c r="O18" s="121"/>
      <c r="P18" s="121"/>
      <c r="Q18" s="121"/>
      <c r="R18" s="121"/>
    </row>
    <row r="19" spans="1:18" s="3" customFormat="1" ht="21.75">
      <c r="A19" s="81"/>
      <c r="B19" s="173"/>
      <c r="C19" s="237"/>
      <c r="D19" s="40"/>
      <c r="E19" s="163"/>
      <c r="F19" s="41"/>
      <c r="G19" s="120"/>
      <c r="H19" s="120"/>
      <c r="I19" s="120"/>
      <c r="J19" s="120"/>
      <c r="K19" s="121"/>
      <c r="L19" s="121"/>
      <c r="M19" s="121"/>
      <c r="N19" s="121"/>
      <c r="O19" s="121"/>
      <c r="P19" s="121"/>
      <c r="Q19" s="121"/>
      <c r="R19" s="121"/>
    </row>
    <row r="20" spans="1:18" s="3" customFormat="1" ht="21.75">
      <c r="A20" s="81"/>
      <c r="B20" s="173"/>
      <c r="C20" s="237"/>
      <c r="D20" s="40"/>
      <c r="E20" s="163"/>
      <c r="F20" s="41"/>
      <c r="G20" s="120"/>
      <c r="H20" s="120"/>
      <c r="I20" s="120"/>
      <c r="J20" s="120"/>
      <c r="K20" s="121"/>
      <c r="L20" s="121"/>
      <c r="M20" s="121"/>
      <c r="N20" s="121"/>
      <c r="O20" s="121"/>
      <c r="P20" s="121"/>
      <c r="Q20" s="121"/>
      <c r="R20" s="121"/>
    </row>
    <row r="21" spans="1:18" s="3" customFormat="1" ht="21.75">
      <c r="A21" s="81"/>
      <c r="B21" s="173"/>
      <c r="C21" s="237"/>
      <c r="D21" s="40"/>
      <c r="E21" s="163"/>
      <c r="F21" s="41"/>
      <c r="G21" s="120"/>
      <c r="H21" s="120"/>
      <c r="I21" s="120"/>
      <c r="J21" s="120"/>
      <c r="K21" s="121"/>
      <c r="L21" s="121"/>
      <c r="M21" s="121"/>
      <c r="N21" s="121"/>
      <c r="O21" s="121"/>
      <c r="P21" s="121"/>
      <c r="Q21" s="121"/>
      <c r="R21" s="121"/>
    </row>
    <row r="22" spans="1:18" s="3" customFormat="1" ht="21.75">
      <c r="A22" s="305">
        <v>14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</row>
    <row r="23" spans="1:18" s="3" customFormat="1" ht="21.75">
      <c r="A23" s="81"/>
      <c r="B23" s="173"/>
      <c r="C23" s="237"/>
      <c r="D23" s="40"/>
      <c r="E23" s="163"/>
      <c r="F23" s="41"/>
      <c r="G23" s="120"/>
      <c r="H23" s="120"/>
      <c r="I23" s="120"/>
      <c r="J23" s="120"/>
      <c r="K23" s="121"/>
      <c r="L23" s="121"/>
      <c r="M23" s="121"/>
      <c r="N23" s="121"/>
      <c r="O23" s="121"/>
      <c r="P23" s="121"/>
      <c r="Q23" s="121"/>
      <c r="R23" s="121"/>
    </row>
    <row r="24" spans="1:6" ht="18" customHeight="1">
      <c r="A24" s="18"/>
      <c r="B24" s="24" t="s">
        <v>275</v>
      </c>
      <c r="C24" s="34"/>
      <c r="D24" s="32"/>
      <c r="E24" s="34"/>
      <c r="F24" s="32"/>
    </row>
    <row r="25" spans="1:6" ht="18" customHeight="1">
      <c r="A25" s="18"/>
      <c r="B25" s="24" t="s">
        <v>268</v>
      </c>
      <c r="C25" s="34"/>
      <c r="D25" s="32"/>
      <c r="E25" s="34"/>
      <c r="F25" s="32"/>
    </row>
    <row r="26" spans="1:18" ht="21.75" customHeight="1">
      <c r="A26" s="270" t="s">
        <v>15</v>
      </c>
      <c r="B26" s="272" t="s">
        <v>16</v>
      </c>
      <c r="C26" s="254" t="s">
        <v>6</v>
      </c>
      <c r="D26" s="104" t="s">
        <v>13</v>
      </c>
      <c r="E26" s="254" t="s">
        <v>105</v>
      </c>
      <c r="F26" s="256" t="s">
        <v>5</v>
      </c>
      <c r="G26" s="259" t="str">
        <f>G6</f>
        <v> พ.ศ.2560</v>
      </c>
      <c r="H26" s="259"/>
      <c r="I26" s="259"/>
      <c r="J26" s="259" t="str">
        <f>J6</f>
        <v>พ.ศ.2561</v>
      </c>
      <c r="K26" s="259"/>
      <c r="L26" s="259"/>
      <c r="M26" s="259"/>
      <c r="N26" s="259"/>
      <c r="O26" s="259"/>
      <c r="P26" s="259"/>
      <c r="Q26" s="259"/>
      <c r="R26" s="259"/>
    </row>
    <row r="27" spans="1:18" ht="21.75" customHeight="1">
      <c r="A27" s="289"/>
      <c r="B27" s="289"/>
      <c r="C27" s="255"/>
      <c r="D27" s="91" t="s">
        <v>17</v>
      </c>
      <c r="E27" s="258"/>
      <c r="F27" s="255"/>
      <c r="G27" s="92" t="s">
        <v>124</v>
      </c>
      <c r="H27" s="92" t="s">
        <v>125</v>
      </c>
      <c r="I27" s="92" t="s">
        <v>126</v>
      </c>
      <c r="J27" s="92" t="s">
        <v>127</v>
      </c>
      <c r="K27" s="92" t="s">
        <v>128</v>
      </c>
      <c r="L27" s="92" t="s">
        <v>129</v>
      </c>
      <c r="M27" s="92" t="s">
        <v>130</v>
      </c>
      <c r="N27" s="92" t="s">
        <v>131</v>
      </c>
      <c r="O27" s="92" t="s">
        <v>132</v>
      </c>
      <c r="P27" s="92" t="s">
        <v>133</v>
      </c>
      <c r="Q27" s="92" t="s">
        <v>134</v>
      </c>
      <c r="R27" s="92" t="s">
        <v>135</v>
      </c>
    </row>
    <row r="28" spans="1:18" ht="195" customHeight="1">
      <c r="A28" s="119">
        <v>1</v>
      </c>
      <c r="B28" s="102" t="s">
        <v>54</v>
      </c>
      <c r="C28" s="129" t="s">
        <v>55</v>
      </c>
      <c r="D28" s="99">
        <v>170000</v>
      </c>
      <c r="E28" s="142" t="s">
        <v>139</v>
      </c>
      <c r="F28" s="123" t="s">
        <v>20</v>
      </c>
      <c r="G28" s="93"/>
      <c r="H28" s="93"/>
      <c r="I28" s="93"/>
      <c r="J28" s="93"/>
      <c r="K28" s="94"/>
      <c r="L28" s="94"/>
      <c r="M28" s="94"/>
      <c r="N28" s="94"/>
      <c r="O28" s="94"/>
      <c r="P28" s="94"/>
      <c r="Q28" s="94"/>
      <c r="R28" s="94"/>
    </row>
    <row r="29" spans="1:6" ht="21.75" customHeight="1">
      <c r="A29" s="18"/>
      <c r="B29" s="75" t="s">
        <v>276</v>
      </c>
      <c r="C29" s="34"/>
      <c r="D29" s="32"/>
      <c r="E29" s="34"/>
      <c r="F29" s="32"/>
    </row>
    <row r="30" ht="12.75" customHeight="1">
      <c r="B30" s="44" t="s">
        <v>139</v>
      </c>
    </row>
    <row r="31" ht="14.25" customHeight="1"/>
    <row r="41" spans="1:18" ht="21.75" customHeight="1">
      <c r="A41" s="302">
        <v>15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</row>
  </sheetData>
  <sheetProtection/>
  <mergeCells count="18">
    <mergeCell ref="B3:F3"/>
    <mergeCell ref="G6:I6"/>
    <mergeCell ref="J6:R6"/>
    <mergeCell ref="A26:A27"/>
    <mergeCell ref="B26:B27"/>
    <mergeCell ref="C26:C27"/>
    <mergeCell ref="E26:E27"/>
    <mergeCell ref="F26:F27"/>
    <mergeCell ref="G26:I26"/>
    <mergeCell ref="J26:R26"/>
    <mergeCell ref="A6:A7"/>
    <mergeCell ref="B6:B7"/>
    <mergeCell ref="C6:C7"/>
    <mergeCell ref="E6:E7"/>
    <mergeCell ref="F6:F7"/>
    <mergeCell ref="A41:R41"/>
    <mergeCell ref="B8:B9"/>
    <mergeCell ref="A22:R22"/>
  </mergeCells>
  <printOptions horizontalCentered="1"/>
  <pageMargins left="0.2362204724409449" right="0.2362204724409449" top="0.5905511811023623" bottom="0.31496062992125984" header="0.31496062992125984" footer="0.2362204724409449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9"/>
  <sheetViews>
    <sheetView view="pageBreakPreview" zoomScale="98" zoomScaleNormal="90" zoomScaleSheetLayoutView="98" zoomScalePageLayoutView="0" workbookViewId="0" topLeftCell="A1">
      <selection activeCell="S6" sqref="S6"/>
    </sheetView>
  </sheetViews>
  <sheetFormatPr defaultColWidth="9.140625" defaultRowHeight="21.75" customHeight="1"/>
  <cols>
    <col min="1" max="1" width="4.5742187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2" ht="21.75" customHeight="1">
      <c r="A1" s="22" t="s">
        <v>51</v>
      </c>
      <c r="B1" s="23"/>
    </row>
    <row r="2" spans="1:6" s="3" customFormat="1" ht="21.75" customHeight="1">
      <c r="A2" s="18"/>
      <c r="B2" s="24" t="s">
        <v>283</v>
      </c>
      <c r="C2" s="34"/>
      <c r="D2" s="32"/>
      <c r="E2" s="34"/>
      <c r="F2" s="32"/>
    </row>
    <row r="3" spans="1:18" s="3" customFormat="1" ht="37.5">
      <c r="A3" s="119">
        <v>1</v>
      </c>
      <c r="B3" s="129" t="s">
        <v>279</v>
      </c>
      <c r="C3" s="130" t="s">
        <v>280</v>
      </c>
      <c r="D3" s="99">
        <v>160000</v>
      </c>
      <c r="E3" s="138" t="s">
        <v>139</v>
      </c>
      <c r="F3" s="101" t="s">
        <v>20</v>
      </c>
      <c r="G3" s="93"/>
      <c r="H3" s="93"/>
      <c r="I3" s="93"/>
      <c r="J3" s="93"/>
      <c r="K3" s="94"/>
      <c r="L3" s="94"/>
      <c r="M3" s="94"/>
      <c r="N3" s="94"/>
      <c r="O3" s="94"/>
      <c r="P3" s="94"/>
      <c r="Q3" s="94"/>
      <c r="R3" s="94"/>
    </row>
    <row r="4" spans="1:18" s="3" customFormat="1" ht="37.5">
      <c r="A4" s="49">
        <v>2</v>
      </c>
      <c r="B4" s="129" t="s">
        <v>281</v>
      </c>
      <c r="C4" s="130" t="s">
        <v>282</v>
      </c>
      <c r="D4" s="99">
        <v>280000</v>
      </c>
      <c r="E4" s="138" t="s">
        <v>139</v>
      </c>
      <c r="F4" s="101" t="s">
        <v>20</v>
      </c>
      <c r="G4" s="136" t="s">
        <v>149</v>
      </c>
      <c r="H4" s="136" t="s">
        <v>149</v>
      </c>
      <c r="I4" s="136" t="s">
        <v>149</v>
      </c>
      <c r="J4" s="136" t="s">
        <v>149</v>
      </c>
      <c r="K4" s="136" t="s">
        <v>149</v>
      </c>
      <c r="L4" s="136" t="s">
        <v>149</v>
      </c>
      <c r="M4" s="136" t="s">
        <v>149</v>
      </c>
      <c r="N4" s="136" t="s">
        <v>149</v>
      </c>
      <c r="O4" s="136" t="s">
        <v>149</v>
      </c>
      <c r="P4" s="136" t="s">
        <v>149</v>
      </c>
      <c r="Q4" s="136" t="s">
        <v>149</v>
      </c>
      <c r="R4" s="136" t="s">
        <v>149</v>
      </c>
    </row>
    <row r="5" spans="1:6" s="3" customFormat="1" ht="21.75" customHeight="1">
      <c r="A5" s="18"/>
      <c r="B5" s="24"/>
      <c r="C5" s="34"/>
      <c r="D5" s="32"/>
      <c r="E5" s="34"/>
      <c r="F5" s="32"/>
    </row>
    <row r="6" spans="1:6" s="3" customFormat="1" ht="21.75">
      <c r="A6" s="18"/>
      <c r="B6" s="24" t="s">
        <v>284</v>
      </c>
      <c r="C6" s="34"/>
      <c r="D6" s="32"/>
      <c r="E6" s="34"/>
      <c r="F6" s="32"/>
    </row>
    <row r="7" spans="1:6" s="3" customFormat="1" ht="21.75">
      <c r="A7" s="18"/>
      <c r="B7" s="24" t="s">
        <v>285</v>
      </c>
      <c r="C7" s="34"/>
      <c r="D7" s="32"/>
      <c r="E7" s="34"/>
      <c r="F7" s="32"/>
    </row>
    <row r="8" spans="1:18" s="3" customFormat="1" ht="21.75">
      <c r="A8" s="270" t="s">
        <v>15</v>
      </c>
      <c r="B8" s="272" t="s">
        <v>16</v>
      </c>
      <c r="C8" s="254" t="s">
        <v>6</v>
      </c>
      <c r="D8" s="104" t="s">
        <v>13</v>
      </c>
      <c r="E8" s="254" t="s">
        <v>105</v>
      </c>
      <c r="F8" s="256" t="s">
        <v>5</v>
      </c>
      <c r="G8" s="259" t="str">
        <f>'4.1.-4.3'!G26:I26</f>
        <v> พ.ศ.2560</v>
      </c>
      <c r="H8" s="259"/>
      <c r="I8" s="259"/>
      <c r="J8" s="259" t="str">
        <f>'4.1.-4.3'!J26:R26</f>
        <v>พ.ศ.2561</v>
      </c>
      <c r="K8" s="259"/>
      <c r="L8" s="259"/>
      <c r="M8" s="259"/>
      <c r="N8" s="259"/>
      <c r="O8" s="259"/>
      <c r="P8" s="259"/>
      <c r="Q8" s="259"/>
      <c r="R8" s="259"/>
    </row>
    <row r="9" spans="1:18" s="3" customFormat="1" ht="21.75">
      <c r="A9" s="289"/>
      <c r="B9" s="289"/>
      <c r="C9" s="255"/>
      <c r="D9" s="91" t="s">
        <v>17</v>
      </c>
      <c r="E9" s="258"/>
      <c r="F9" s="255"/>
      <c r="G9" s="92" t="s">
        <v>124</v>
      </c>
      <c r="H9" s="92" t="s">
        <v>125</v>
      </c>
      <c r="I9" s="92" t="s">
        <v>126</v>
      </c>
      <c r="J9" s="92" t="s">
        <v>127</v>
      </c>
      <c r="K9" s="92" t="s">
        <v>128</v>
      </c>
      <c r="L9" s="92" t="s">
        <v>129</v>
      </c>
      <c r="M9" s="92" t="s">
        <v>130</v>
      </c>
      <c r="N9" s="92" t="s">
        <v>131</v>
      </c>
      <c r="O9" s="92" t="s">
        <v>132</v>
      </c>
      <c r="P9" s="92" t="s">
        <v>133</v>
      </c>
      <c r="Q9" s="92" t="s">
        <v>134</v>
      </c>
      <c r="R9" s="92" t="s">
        <v>135</v>
      </c>
    </row>
    <row r="10" spans="1:18" s="5" customFormat="1" ht="42" customHeight="1">
      <c r="A10" s="101">
        <v>1</v>
      </c>
      <c r="B10" s="129" t="s">
        <v>39</v>
      </c>
      <c r="C10" s="130" t="s">
        <v>41</v>
      </c>
      <c r="D10" s="99">
        <v>30000</v>
      </c>
      <c r="E10" s="138" t="s">
        <v>139</v>
      </c>
      <c r="F10" s="131" t="s">
        <v>19</v>
      </c>
      <c r="G10" s="93"/>
      <c r="H10" s="93"/>
      <c r="I10" s="93"/>
      <c r="J10" s="93"/>
      <c r="K10" s="94"/>
      <c r="L10" s="94"/>
      <c r="M10" s="94"/>
      <c r="N10" s="94"/>
      <c r="O10" s="94"/>
      <c r="P10" s="94"/>
      <c r="Q10" s="94"/>
      <c r="R10" s="94"/>
    </row>
    <row r="11" spans="1:18" s="29" customFormat="1" ht="56.25">
      <c r="A11" s="101">
        <v>2</v>
      </c>
      <c r="B11" s="129" t="s">
        <v>178</v>
      </c>
      <c r="C11" s="130" t="s">
        <v>329</v>
      </c>
      <c r="D11" s="99">
        <v>30000</v>
      </c>
      <c r="E11" s="138" t="s">
        <v>139</v>
      </c>
      <c r="F11" s="131" t="s">
        <v>19</v>
      </c>
      <c r="G11" s="93"/>
      <c r="H11" s="93"/>
      <c r="I11" s="93"/>
      <c r="J11" s="93"/>
      <c r="K11" s="94"/>
      <c r="L11" s="94"/>
      <c r="M11" s="94"/>
      <c r="N11" s="94"/>
      <c r="O11" s="94"/>
      <c r="P11" s="94"/>
      <c r="Q11" s="94"/>
      <c r="R11" s="94"/>
    </row>
    <row r="19" spans="1:18" ht="21.75" customHeight="1">
      <c r="A19" s="288">
        <v>16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</row>
  </sheetData>
  <sheetProtection/>
  <mergeCells count="8">
    <mergeCell ref="A19:R19"/>
    <mergeCell ref="A8:A9"/>
    <mergeCell ref="B8:B9"/>
    <mergeCell ref="C8:C9"/>
    <mergeCell ref="G8:I8"/>
    <mergeCell ref="J8:R8"/>
    <mergeCell ref="E8:E9"/>
    <mergeCell ref="F8:F9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98" zoomScaleNormal="90" zoomScaleSheetLayoutView="98" zoomScalePageLayoutView="0" workbookViewId="0" topLeftCell="A1">
      <selection activeCell="D9" sqref="D9:D13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53</v>
      </c>
      <c r="B1" s="23"/>
      <c r="C1" s="29"/>
      <c r="D1" s="28"/>
      <c r="E1" s="29"/>
      <c r="F1" s="28"/>
    </row>
    <row r="2" spans="1:6" s="8" customFormat="1" ht="21.75" customHeight="1">
      <c r="A2" s="22"/>
      <c r="B2" s="21" t="s">
        <v>138</v>
      </c>
      <c r="C2" s="21"/>
      <c r="D2" s="21"/>
      <c r="E2" s="21"/>
      <c r="F2" s="18"/>
    </row>
    <row r="3" spans="1:6" s="8" customFormat="1" ht="21.75" customHeight="1">
      <c r="A3" s="22"/>
      <c r="B3" s="265" t="s">
        <v>145</v>
      </c>
      <c r="C3" s="265"/>
      <c r="D3" s="265"/>
      <c r="E3" s="265"/>
      <c r="F3" s="265"/>
    </row>
    <row r="4" spans="1:6" s="8" customFormat="1" ht="21.75" customHeight="1">
      <c r="A4" s="22"/>
      <c r="B4" s="265" t="s">
        <v>144</v>
      </c>
      <c r="C4" s="265"/>
      <c r="D4" s="265"/>
      <c r="E4" s="265"/>
      <c r="F4" s="265"/>
    </row>
    <row r="5" spans="1:6" s="3" customFormat="1" ht="21.75" customHeight="1">
      <c r="A5" s="18"/>
      <c r="B5" s="24" t="s">
        <v>286</v>
      </c>
      <c r="C5" s="34"/>
      <c r="D5" s="32"/>
      <c r="E5" s="34"/>
      <c r="F5" s="32"/>
    </row>
    <row r="6" spans="1:6" s="3" customFormat="1" ht="21.75" customHeight="1">
      <c r="A6" s="18"/>
      <c r="B6" s="24" t="s">
        <v>287</v>
      </c>
      <c r="C6" s="34"/>
      <c r="D6" s="32"/>
      <c r="E6" s="34"/>
      <c r="F6" s="32"/>
    </row>
    <row r="7" spans="1:18" s="3" customFormat="1" ht="19.5" customHeight="1">
      <c r="A7" s="270" t="s">
        <v>15</v>
      </c>
      <c r="B7" s="272" t="s">
        <v>16</v>
      </c>
      <c r="C7" s="254" t="s">
        <v>6</v>
      </c>
      <c r="D7" s="104" t="s">
        <v>13</v>
      </c>
      <c r="E7" s="254" t="s">
        <v>105</v>
      </c>
      <c r="F7" s="256" t="s">
        <v>5</v>
      </c>
      <c r="G7" s="259" t="str">
        <f>'4.4-4.5'!G8:I8</f>
        <v> พ.ศ.2560</v>
      </c>
      <c r="H7" s="259"/>
      <c r="I7" s="259"/>
      <c r="J7" s="259" t="str">
        <f>'4.4-4.5'!J8:R8</f>
        <v>พ.ศ.2561</v>
      </c>
      <c r="K7" s="259"/>
      <c r="L7" s="259"/>
      <c r="M7" s="259"/>
      <c r="N7" s="259"/>
      <c r="O7" s="259"/>
      <c r="P7" s="259"/>
      <c r="Q7" s="259"/>
      <c r="R7" s="259"/>
    </row>
    <row r="8" spans="1:18" s="3" customFormat="1" ht="21.75">
      <c r="A8" s="289"/>
      <c r="B8" s="289"/>
      <c r="C8" s="255"/>
      <c r="D8" s="91" t="s">
        <v>17</v>
      </c>
      <c r="E8" s="258"/>
      <c r="F8" s="255"/>
      <c r="G8" s="92" t="s">
        <v>124</v>
      </c>
      <c r="H8" s="92" t="s">
        <v>125</v>
      </c>
      <c r="I8" s="92" t="s">
        <v>126</v>
      </c>
      <c r="J8" s="92" t="s">
        <v>127</v>
      </c>
      <c r="K8" s="92" t="s">
        <v>128</v>
      </c>
      <c r="L8" s="92" t="s">
        <v>129</v>
      </c>
      <c r="M8" s="92" t="s">
        <v>130</v>
      </c>
      <c r="N8" s="92" t="s">
        <v>131</v>
      </c>
      <c r="O8" s="92" t="s">
        <v>132</v>
      </c>
      <c r="P8" s="92" t="s">
        <v>133</v>
      </c>
      <c r="Q8" s="92" t="s">
        <v>134</v>
      </c>
      <c r="R8" s="92" t="s">
        <v>135</v>
      </c>
    </row>
    <row r="9" spans="1:18" s="3" customFormat="1" ht="37.5">
      <c r="A9" s="42">
        <v>1</v>
      </c>
      <c r="B9" s="70" t="s">
        <v>28</v>
      </c>
      <c r="C9" s="98" t="s">
        <v>56</v>
      </c>
      <c r="D9" s="99">
        <v>2268000</v>
      </c>
      <c r="E9" s="138" t="s">
        <v>158</v>
      </c>
      <c r="F9" s="101" t="s">
        <v>209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18" s="3" customFormat="1" ht="37.5">
      <c r="A10" s="119">
        <v>2</v>
      </c>
      <c r="B10" s="102" t="s">
        <v>29</v>
      </c>
      <c r="C10" s="98" t="s">
        <v>57</v>
      </c>
      <c r="D10" s="99">
        <v>1179360</v>
      </c>
      <c r="E10" s="138" t="s">
        <v>158</v>
      </c>
      <c r="F10" s="101" t="s">
        <v>209</v>
      </c>
      <c r="G10" s="136" t="s">
        <v>149</v>
      </c>
      <c r="H10" s="136" t="s">
        <v>149</v>
      </c>
      <c r="I10" s="136" t="s">
        <v>149</v>
      </c>
      <c r="J10" s="136" t="s">
        <v>149</v>
      </c>
      <c r="K10" s="136" t="s">
        <v>149</v>
      </c>
      <c r="L10" s="136" t="s">
        <v>149</v>
      </c>
      <c r="M10" s="136" t="s">
        <v>149</v>
      </c>
      <c r="N10" s="136" t="s">
        <v>149</v>
      </c>
      <c r="O10" s="136" t="s">
        <v>149</v>
      </c>
      <c r="P10" s="136" t="s">
        <v>149</v>
      </c>
      <c r="Q10" s="136" t="s">
        <v>149</v>
      </c>
      <c r="R10" s="136" t="s">
        <v>149</v>
      </c>
    </row>
    <row r="11" spans="1:18" s="17" customFormat="1" ht="56.25">
      <c r="A11" s="96">
        <v>3</v>
      </c>
      <c r="B11" s="129" t="s">
        <v>113</v>
      </c>
      <c r="C11" s="98" t="s">
        <v>31</v>
      </c>
      <c r="D11" s="99">
        <v>20000</v>
      </c>
      <c r="E11" s="138" t="s">
        <v>189</v>
      </c>
      <c r="F11" s="138" t="s">
        <v>189</v>
      </c>
      <c r="G11" s="93"/>
      <c r="H11" s="93"/>
      <c r="I11" s="93"/>
      <c r="J11" s="93"/>
      <c r="K11" s="136" t="s">
        <v>149</v>
      </c>
      <c r="M11" s="94"/>
      <c r="N11" s="94"/>
      <c r="O11" s="94"/>
      <c r="P11" s="94"/>
      <c r="Q11" s="94"/>
      <c r="R11" s="94"/>
    </row>
    <row r="12" spans="1:18" ht="37.5">
      <c r="A12" s="109">
        <v>4</v>
      </c>
      <c r="B12" s="110" t="s">
        <v>143</v>
      </c>
      <c r="C12" s="98" t="s">
        <v>38</v>
      </c>
      <c r="D12" s="99">
        <v>30000</v>
      </c>
      <c r="E12" s="131" t="s">
        <v>159</v>
      </c>
      <c r="F12" s="131" t="s">
        <v>159</v>
      </c>
      <c r="G12" s="93"/>
      <c r="H12" s="93"/>
      <c r="I12" s="93"/>
      <c r="J12" s="93"/>
      <c r="K12" s="94"/>
      <c r="L12" s="94"/>
      <c r="M12" s="94"/>
      <c r="N12" s="94"/>
      <c r="O12" s="94"/>
      <c r="P12" s="94"/>
      <c r="Q12" s="94"/>
      <c r="R12" s="94"/>
    </row>
    <row r="13" spans="1:18" ht="75">
      <c r="A13" s="109">
        <v>5</v>
      </c>
      <c r="B13" s="110" t="s">
        <v>190</v>
      </c>
      <c r="C13" s="98" t="s">
        <v>191</v>
      </c>
      <c r="D13" s="99">
        <v>30000</v>
      </c>
      <c r="E13" s="131" t="s">
        <v>139</v>
      </c>
      <c r="F13" s="131" t="s">
        <v>192</v>
      </c>
      <c r="G13" s="93"/>
      <c r="H13" s="93"/>
      <c r="I13" s="93"/>
      <c r="J13" s="93"/>
      <c r="K13" s="94"/>
      <c r="L13" s="94"/>
      <c r="M13" s="94"/>
      <c r="N13" s="94"/>
      <c r="O13" s="94"/>
      <c r="P13" s="94"/>
      <c r="Q13" s="94"/>
      <c r="R13" s="94"/>
    </row>
    <row r="15" ht="21.75" customHeight="1">
      <c r="D15" s="48"/>
    </row>
    <row r="17" spans="1:18" ht="21.75" customHeight="1">
      <c r="A17" s="288">
        <v>17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</sheetData>
  <sheetProtection/>
  <mergeCells count="10">
    <mergeCell ref="A17:R17"/>
    <mergeCell ref="G7:I7"/>
    <mergeCell ref="J7:R7"/>
    <mergeCell ref="B4:F4"/>
    <mergeCell ref="B3:F3"/>
    <mergeCell ref="A7:A8"/>
    <mergeCell ref="B7:B8"/>
    <mergeCell ref="C7:C8"/>
    <mergeCell ref="F7:F8"/>
    <mergeCell ref="E7:E8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view="pageBreakPreview" zoomScale="98" zoomScaleNormal="90" zoomScaleSheetLayoutView="98" zoomScalePageLayoutView="0" workbookViewId="0" topLeftCell="A5">
      <selection activeCell="D6" sqref="D6:D12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53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291</v>
      </c>
      <c r="C2" s="34"/>
      <c r="D2" s="32"/>
      <c r="E2" s="34"/>
      <c r="F2" s="32"/>
    </row>
    <row r="3" spans="1:6" s="3" customFormat="1" ht="21.75" customHeight="1">
      <c r="A3" s="18"/>
      <c r="B3" s="24" t="s">
        <v>287</v>
      </c>
      <c r="C3" s="34"/>
      <c r="D3" s="32"/>
      <c r="E3" s="34"/>
      <c r="F3" s="32"/>
    </row>
    <row r="4" spans="1:18" s="3" customFormat="1" ht="19.5" customHeight="1">
      <c r="A4" s="270" t="s">
        <v>15</v>
      </c>
      <c r="B4" s="272" t="s">
        <v>16</v>
      </c>
      <c r="C4" s="254" t="s">
        <v>6</v>
      </c>
      <c r="D4" s="104" t="s">
        <v>13</v>
      </c>
      <c r="E4" s="254" t="s">
        <v>105</v>
      </c>
      <c r="F4" s="256" t="s">
        <v>5</v>
      </c>
      <c r="G4" s="259" t="str">
        <f>'5.1'!G7:I7</f>
        <v> พ.ศ.2560</v>
      </c>
      <c r="H4" s="259"/>
      <c r="I4" s="259"/>
      <c r="J4" s="259" t="str">
        <f>'5.1'!J7:R7</f>
        <v>พ.ศ.2561</v>
      </c>
      <c r="K4" s="259"/>
      <c r="L4" s="259"/>
      <c r="M4" s="259"/>
      <c r="N4" s="259"/>
      <c r="O4" s="259"/>
      <c r="P4" s="259"/>
      <c r="Q4" s="259"/>
      <c r="R4" s="259"/>
    </row>
    <row r="5" spans="1:18" s="3" customFormat="1" ht="21.75">
      <c r="A5" s="289"/>
      <c r="B5" s="289"/>
      <c r="C5" s="255"/>
      <c r="D5" s="91" t="s">
        <v>17</v>
      </c>
      <c r="E5" s="258"/>
      <c r="F5" s="255"/>
      <c r="G5" s="92" t="s">
        <v>124</v>
      </c>
      <c r="H5" s="92" t="s">
        <v>125</v>
      </c>
      <c r="I5" s="92" t="s">
        <v>126</v>
      </c>
      <c r="J5" s="92" t="s">
        <v>127</v>
      </c>
      <c r="K5" s="92" t="s">
        <v>128</v>
      </c>
      <c r="L5" s="92" t="s">
        <v>129</v>
      </c>
      <c r="M5" s="92" t="s">
        <v>130</v>
      </c>
      <c r="N5" s="92" t="s">
        <v>131</v>
      </c>
      <c r="O5" s="92" t="s">
        <v>132</v>
      </c>
      <c r="P5" s="92" t="s">
        <v>133</v>
      </c>
      <c r="Q5" s="92" t="s">
        <v>134</v>
      </c>
      <c r="R5" s="92" t="s">
        <v>135</v>
      </c>
    </row>
    <row r="6" spans="1:18" s="3" customFormat="1" ht="37.5">
      <c r="A6" s="119">
        <v>1</v>
      </c>
      <c r="B6" s="102" t="s">
        <v>29</v>
      </c>
      <c r="C6" s="98" t="s">
        <v>58</v>
      </c>
      <c r="D6" s="99">
        <v>133120</v>
      </c>
      <c r="E6" s="138" t="s">
        <v>160</v>
      </c>
      <c r="F6" s="138" t="s">
        <v>160</v>
      </c>
      <c r="G6" s="136"/>
      <c r="H6" s="136"/>
      <c r="I6" s="136"/>
      <c r="J6" s="136"/>
      <c r="K6" s="136"/>
      <c r="L6" s="136"/>
      <c r="M6" s="136"/>
      <c r="N6" s="136" t="s">
        <v>149</v>
      </c>
      <c r="O6" s="136"/>
      <c r="P6" s="136"/>
      <c r="Q6" s="136"/>
      <c r="R6" s="136"/>
    </row>
    <row r="7" spans="1:18" s="3" customFormat="1" ht="37.5">
      <c r="A7" s="119">
        <v>2</v>
      </c>
      <c r="B7" s="102" t="s">
        <v>288</v>
      </c>
      <c r="C7" s="98" t="s">
        <v>289</v>
      </c>
      <c r="D7" s="99">
        <v>422400</v>
      </c>
      <c r="E7" s="138" t="s">
        <v>160</v>
      </c>
      <c r="F7" s="138" t="s">
        <v>160</v>
      </c>
      <c r="G7" s="93"/>
      <c r="H7" s="93"/>
      <c r="I7" s="93"/>
      <c r="J7" s="93"/>
      <c r="K7" s="94"/>
      <c r="L7" s="94"/>
      <c r="M7" s="94"/>
      <c r="N7" s="136" t="s">
        <v>149</v>
      </c>
      <c r="O7" s="94"/>
      <c r="P7" s="94"/>
      <c r="Q7" s="94"/>
      <c r="R7" s="94"/>
    </row>
    <row r="8" spans="1:18" s="17" customFormat="1" ht="56.25">
      <c r="A8" s="96">
        <v>3</v>
      </c>
      <c r="B8" s="102" t="s">
        <v>30</v>
      </c>
      <c r="C8" s="98" t="s">
        <v>101</v>
      </c>
      <c r="D8" s="99">
        <v>20000</v>
      </c>
      <c r="E8" s="138" t="s">
        <v>161</v>
      </c>
      <c r="F8" s="138" t="s">
        <v>160</v>
      </c>
      <c r="G8" s="93"/>
      <c r="H8" s="93"/>
      <c r="I8" s="93"/>
      <c r="J8" s="136" t="s">
        <v>149</v>
      </c>
      <c r="K8" s="94"/>
      <c r="L8" s="94"/>
      <c r="M8" s="94"/>
      <c r="N8" s="94"/>
      <c r="O8" s="94"/>
      <c r="P8" s="94"/>
      <c r="Q8" s="94"/>
      <c r="R8" s="94"/>
    </row>
    <row r="9" spans="1:18" s="17" customFormat="1" ht="45" customHeight="1">
      <c r="A9" s="109">
        <v>4</v>
      </c>
      <c r="B9" s="110" t="s">
        <v>290</v>
      </c>
      <c r="C9" s="98" t="s">
        <v>32</v>
      </c>
      <c r="D9" s="99">
        <v>5000</v>
      </c>
      <c r="E9" s="131" t="s">
        <v>160</v>
      </c>
      <c r="F9" s="138" t="s">
        <v>160</v>
      </c>
      <c r="G9" s="93"/>
      <c r="H9" s="93"/>
      <c r="I9" s="93"/>
      <c r="J9" s="93"/>
      <c r="K9" s="94"/>
      <c r="L9" s="94"/>
      <c r="M9" s="94"/>
      <c r="N9" s="136" t="s">
        <v>149</v>
      </c>
      <c r="O9" s="94"/>
      <c r="P9" s="94"/>
      <c r="Q9" s="94"/>
      <c r="R9" s="94"/>
    </row>
    <row r="10" spans="1:18" ht="37.5">
      <c r="A10" s="109">
        <v>5</v>
      </c>
      <c r="B10" s="132" t="s">
        <v>36</v>
      </c>
      <c r="C10" s="98" t="s">
        <v>37</v>
      </c>
      <c r="D10" s="99">
        <v>10000</v>
      </c>
      <c r="E10" s="131" t="s">
        <v>160</v>
      </c>
      <c r="F10" s="138" t="s">
        <v>160</v>
      </c>
      <c r="G10" s="93"/>
      <c r="H10" s="93"/>
      <c r="I10" s="93"/>
      <c r="J10" s="93"/>
      <c r="K10" s="94"/>
      <c r="L10" s="94"/>
      <c r="M10" s="94"/>
      <c r="N10" s="94"/>
      <c r="O10" s="136" t="s">
        <v>149</v>
      </c>
      <c r="P10" s="94"/>
      <c r="Q10" s="94"/>
      <c r="R10" s="94"/>
    </row>
    <row r="11" spans="1:18" ht="75">
      <c r="A11" s="109">
        <v>6</v>
      </c>
      <c r="B11" s="129" t="s">
        <v>150</v>
      </c>
      <c r="C11" s="98" t="s">
        <v>62</v>
      </c>
      <c r="D11" s="99">
        <v>5000</v>
      </c>
      <c r="E11" s="138" t="s">
        <v>162</v>
      </c>
      <c r="F11" s="138" t="s">
        <v>160</v>
      </c>
      <c r="G11" s="93"/>
      <c r="H11" s="93"/>
      <c r="I11" s="93"/>
      <c r="J11" s="93"/>
      <c r="K11" s="94"/>
      <c r="L11" s="136"/>
      <c r="M11" s="94"/>
      <c r="N11" s="94"/>
      <c r="O11" s="94"/>
      <c r="P11" s="94"/>
      <c r="Q11" s="94"/>
      <c r="R11" s="94"/>
    </row>
    <row r="12" spans="1:18" s="7" customFormat="1" ht="56.25">
      <c r="A12" s="109">
        <v>7</v>
      </c>
      <c r="B12" s="102" t="s">
        <v>151</v>
      </c>
      <c r="C12" s="98" t="s">
        <v>65</v>
      </c>
      <c r="D12" s="99">
        <v>10000</v>
      </c>
      <c r="E12" s="138" t="s">
        <v>160</v>
      </c>
      <c r="F12" s="138" t="s">
        <v>160</v>
      </c>
      <c r="G12" s="93"/>
      <c r="H12" s="93"/>
      <c r="I12" s="93"/>
      <c r="J12" s="93"/>
      <c r="K12" s="94"/>
      <c r="L12" s="136" t="s">
        <v>149</v>
      </c>
      <c r="M12" s="94"/>
      <c r="N12" s="94"/>
      <c r="O12" s="94"/>
      <c r="P12" s="94"/>
      <c r="Q12" s="94"/>
      <c r="R12" s="94"/>
    </row>
    <row r="13" ht="21.75" customHeight="1">
      <c r="D13" s="48"/>
    </row>
    <row r="14" spans="1:18" ht="21.75" customHeight="1">
      <c r="A14" s="288">
        <v>18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</row>
    <row r="15" ht="21.75" customHeight="1">
      <c r="D15" s="48"/>
    </row>
  </sheetData>
  <sheetProtection/>
  <mergeCells count="8">
    <mergeCell ref="A14:R14"/>
    <mergeCell ref="G4:I4"/>
    <mergeCell ref="J4:R4"/>
    <mergeCell ref="F4:F5"/>
    <mergeCell ref="A4:A5"/>
    <mergeCell ref="B4:B5"/>
    <mergeCell ref="C4:C5"/>
    <mergeCell ref="E4:E5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1"/>
  <sheetViews>
    <sheetView view="pageBreakPreview" zoomScale="98" zoomScaleNormal="90" zoomScaleSheetLayoutView="98" zoomScalePageLayoutView="0" workbookViewId="0" topLeftCell="A4">
      <selection activeCell="D8" sqref="D8:D10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5.8515625" style="46" customWidth="1"/>
    <col min="4" max="4" width="10.28125" style="44" customWidth="1"/>
    <col min="5" max="5" width="15.7109375" style="46" bestFit="1" customWidth="1"/>
    <col min="6" max="6" width="12.8515625" style="44" customWidth="1"/>
    <col min="7" max="7" width="4.140625" style="45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7" s="8" customFormat="1" ht="21.75" customHeight="1">
      <c r="A1" s="22" t="s">
        <v>53</v>
      </c>
      <c r="B1" s="23"/>
      <c r="C1" s="29"/>
      <c r="D1" s="28"/>
      <c r="E1" s="29"/>
      <c r="F1" s="28"/>
      <c r="G1" s="19"/>
    </row>
    <row r="2" spans="1:7" s="8" customFormat="1" ht="21.75" customHeight="1">
      <c r="A2" s="22"/>
      <c r="B2" s="24" t="s">
        <v>295</v>
      </c>
      <c r="C2" s="29"/>
      <c r="D2" s="28"/>
      <c r="E2" s="29"/>
      <c r="F2" s="28"/>
      <c r="G2" s="19"/>
    </row>
    <row r="3" spans="1:7" s="8" customFormat="1" ht="21.75" customHeight="1">
      <c r="A3" s="22"/>
      <c r="B3" s="118" t="s">
        <v>139</v>
      </c>
      <c r="C3" s="29"/>
      <c r="D3" s="28"/>
      <c r="E3" s="29"/>
      <c r="F3" s="28"/>
      <c r="G3" s="19"/>
    </row>
    <row r="4" spans="1:7" s="3" customFormat="1" ht="18.75" customHeight="1">
      <c r="A4" s="18"/>
      <c r="B4" s="24" t="s">
        <v>294</v>
      </c>
      <c r="C4" s="34"/>
      <c r="D4" s="32"/>
      <c r="E4" s="34"/>
      <c r="F4" s="32"/>
      <c r="G4" s="33"/>
    </row>
    <row r="5" spans="1:7" s="3" customFormat="1" ht="18.75" customHeight="1">
      <c r="A5" s="18"/>
      <c r="B5" s="24" t="s">
        <v>292</v>
      </c>
      <c r="C5" s="34"/>
      <c r="D5" s="32"/>
      <c r="E5" s="34"/>
      <c r="F5" s="32"/>
      <c r="G5" s="33"/>
    </row>
    <row r="6" spans="1:18" ht="21.75" customHeight="1">
      <c r="A6" s="270" t="s">
        <v>15</v>
      </c>
      <c r="B6" s="272" t="s">
        <v>16</v>
      </c>
      <c r="C6" s="254" t="s">
        <v>6</v>
      </c>
      <c r="D6" s="104" t="s">
        <v>13</v>
      </c>
      <c r="E6" s="254" t="s">
        <v>105</v>
      </c>
      <c r="F6" s="256" t="s">
        <v>5</v>
      </c>
      <c r="G6" s="259" t="str">
        <f>'5.2.'!G4:I4</f>
        <v> พ.ศ.2560</v>
      </c>
      <c r="H6" s="259"/>
      <c r="I6" s="259"/>
      <c r="J6" s="259" t="str">
        <f>'5.2.'!J4:R4</f>
        <v>พ.ศ.2561</v>
      </c>
      <c r="K6" s="259"/>
      <c r="L6" s="259"/>
      <c r="M6" s="259"/>
      <c r="N6" s="259"/>
      <c r="O6" s="259"/>
      <c r="P6" s="259"/>
      <c r="Q6" s="259"/>
      <c r="R6" s="259"/>
    </row>
    <row r="7" spans="1:18" ht="21.75" customHeight="1">
      <c r="A7" s="289"/>
      <c r="B7" s="289"/>
      <c r="C7" s="255"/>
      <c r="D7" s="91" t="s">
        <v>17</v>
      </c>
      <c r="E7" s="258"/>
      <c r="F7" s="255"/>
      <c r="G7" s="92" t="s">
        <v>124</v>
      </c>
      <c r="H7" s="92" t="s">
        <v>125</v>
      </c>
      <c r="I7" s="92" t="s">
        <v>126</v>
      </c>
      <c r="J7" s="92" t="s">
        <v>127</v>
      </c>
      <c r="K7" s="92" t="s">
        <v>128</v>
      </c>
      <c r="L7" s="92" t="s">
        <v>129</v>
      </c>
      <c r="M7" s="92" t="s">
        <v>130</v>
      </c>
      <c r="N7" s="92" t="s">
        <v>131</v>
      </c>
      <c r="O7" s="92" t="s">
        <v>132</v>
      </c>
      <c r="P7" s="92" t="s">
        <v>133</v>
      </c>
      <c r="Q7" s="92" t="s">
        <v>134</v>
      </c>
      <c r="R7" s="92" t="s">
        <v>135</v>
      </c>
    </row>
    <row r="8" spans="1:18" ht="42.75" customHeight="1">
      <c r="A8" s="119">
        <v>1</v>
      </c>
      <c r="B8" s="126" t="s">
        <v>49</v>
      </c>
      <c r="C8" s="126" t="s">
        <v>50</v>
      </c>
      <c r="D8" s="125">
        <v>200000</v>
      </c>
      <c r="E8" s="131" t="s">
        <v>163</v>
      </c>
      <c r="F8" s="131" t="s">
        <v>179</v>
      </c>
      <c r="G8" s="93"/>
      <c r="H8" s="93"/>
      <c r="I8" s="93"/>
      <c r="J8" s="93"/>
      <c r="K8" s="94"/>
      <c r="L8" s="94"/>
      <c r="M8" s="94"/>
      <c r="N8" s="94"/>
      <c r="O8" s="94"/>
      <c r="P8" s="94"/>
      <c r="Q8" s="94"/>
      <c r="R8" s="94"/>
    </row>
    <row r="9" spans="1:18" ht="37.5">
      <c r="A9" s="96">
        <v>2</v>
      </c>
      <c r="B9" s="129" t="s">
        <v>146</v>
      </c>
      <c r="C9" s="129" t="s">
        <v>59</v>
      </c>
      <c r="D9" s="99">
        <v>40000</v>
      </c>
      <c r="E9" s="138"/>
      <c r="F9" s="101"/>
      <c r="G9" s="93"/>
      <c r="H9" s="93"/>
      <c r="I9" s="136" t="s">
        <v>149</v>
      </c>
      <c r="J9" s="93"/>
      <c r="K9" s="94"/>
      <c r="L9" s="94"/>
      <c r="M9" s="94"/>
      <c r="N9" s="94"/>
      <c r="O9" s="94"/>
      <c r="P9" s="94"/>
      <c r="Q9" s="94"/>
      <c r="R9" s="94"/>
    </row>
    <row r="10" spans="1:18" ht="37.5">
      <c r="A10" s="30">
        <v>3</v>
      </c>
      <c r="B10" s="31" t="s">
        <v>60</v>
      </c>
      <c r="C10" s="31" t="s">
        <v>147</v>
      </c>
      <c r="D10" s="161">
        <v>65000</v>
      </c>
      <c r="E10" s="160" t="s">
        <v>139</v>
      </c>
      <c r="F10" s="30" t="s">
        <v>24</v>
      </c>
      <c r="G10" s="133"/>
      <c r="H10" s="133"/>
      <c r="I10" s="172" t="s">
        <v>149</v>
      </c>
      <c r="J10" s="133"/>
      <c r="K10" s="162"/>
      <c r="L10" s="162"/>
      <c r="M10" s="162"/>
      <c r="N10" s="162"/>
      <c r="O10" s="162"/>
      <c r="P10" s="162"/>
      <c r="Q10" s="162"/>
      <c r="R10" s="162"/>
    </row>
    <row r="11" spans="1:18" ht="21.75">
      <c r="A11" s="165"/>
      <c r="B11" s="166"/>
      <c r="C11" s="166"/>
      <c r="D11" s="167"/>
      <c r="E11" s="168"/>
      <c r="F11" s="165"/>
      <c r="G11" s="169"/>
      <c r="H11" s="169"/>
      <c r="I11" s="170"/>
      <c r="J11" s="169"/>
      <c r="K11" s="171"/>
      <c r="L11" s="171"/>
      <c r="M11" s="171"/>
      <c r="N11" s="171"/>
      <c r="O11" s="171"/>
      <c r="P11" s="171"/>
      <c r="Q11" s="171"/>
      <c r="R11" s="171"/>
    </row>
    <row r="12" spans="1:18" ht="21.75">
      <c r="A12" s="41"/>
      <c r="B12" s="173"/>
      <c r="C12" s="173"/>
      <c r="D12" s="40"/>
      <c r="E12" s="163"/>
      <c r="F12" s="41"/>
      <c r="G12" s="120"/>
      <c r="H12" s="120"/>
      <c r="I12" s="174"/>
      <c r="J12" s="120"/>
      <c r="K12" s="121"/>
      <c r="L12" s="121"/>
      <c r="M12" s="121"/>
      <c r="N12" s="121"/>
      <c r="O12" s="121"/>
      <c r="P12" s="121"/>
      <c r="Q12" s="121"/>
      <c r="R12" s="121"/>
    </row>
    <row r="13" spans="1:18" ht="21.75">
      <c r="A13" s="41"/>
      <c r="B13" s="173"/>
      <c r="C13" s="173"/>
      <c r="D13" s="40"/>
      <c r="E13" s="163"/>
      <c r="F13" s="41"/>
      <c r="G13" s="120"/>
      <c r="H13" s="120"/>
      <c r="I13" s="174"/>
      <c r="J13" s="120"/>
      <c r="K13" s="121"/>
      <c r="L13" s="121"/>
      <c r="M13" s="121"/>
      <c r="N13" s="121"/>
      <c r="O13" s="121"/>
      <c r="P13" s="121"/>
      <c r="Q13" s="121"/>
      <c r="R13" s="121"/>
    </row>
    <row r="14" spans="1:18" ht="21.75">
      <c r="A14" s="41"/>
      <c r="B14" s="173"/>
      <c r="C14" s="173"/>
      <c r="D14" s="40"/>
      <c r="E14" s="163"/>
      <c r="F14" s="41"/>
      <c r="G14" s="120"/>
      <c r="H14" s="120"/>
      <c r="I14" s="174"/>
      <c r="J14" s="120"/>
      <c r="K14" s="121"/>
      <c r="L14" s="121"/>
      <c r="M14" s="121"/>
      <c r="N14" s="121"/>
      <c r="O14" s="121"/>
      <c r="P14" s="121"/>
      <c r="Q14" s="121"/>
      <c r="R14" s="121"/>
    </row>
    <row r="15" spans="1:18" ht="21.75">
      <c r="A15" s="41"/>
      <c r="B15" s="173"/>
      <c r="C15" s="173"/>
      <c r="D15" s="40"/>
      <c r="E15" s="163"/>
      <c r="F15" s="41"/>
      <c r="G15" s="120"/>
      <c r="H15" s="120"/>
      <c r="I15" s="174"/>
      <c r="J15" s="120"/>
      <c r="K15" s="121"/>
      <c r="L15" s="121"/>
      <c r="M15" s="121"/>
      <c r="N15" s="121"/>
      <c r="O15" s="121"/>
      <c r="P15" s="121"/>
      <c r="Q15" s="121"/>
      <c r="R15" s="121"/>
    </row>
    <row r="16" spans="1:18" ht="21.75">
      <c r="A16" s="41"/>
      <c r="B16" s="173"/>
      <c r="C16" s="173"/>
      <c r="D16" s="40"/>
      <c r="E16" s="163"/>
      <c r="F16" s="41"/>
      <c r="G16" s="120"/>
      <c r="H16" s="120"/>
      <c r="I16" s="174"/>
      <c r="J16" s="120"/>
      <c r="K16" s="121"/>
      <c r="L16" s="121"/>
      <c r="M16" s="121"/>
      <c r="N16" s="121"/>
      <c r="O16" s="121"/>
      <c r="P16" s="121"/>
      <c r="Q16" s="121"/>
      <c r="R16" s="121"/>
    </row>
    <row r="17" spans="1:18" ht="21.75">
      <c r="A17" s="41"/>
      <c r="B17" s="173"/>
      <c r="C17" s="173"/>
      <c r="D17" s="40"/>
      <c r="E17" s="163"/>
      <c r="F17" s="41"/>
      <c r="G17" s="120"/>
      <c r="H17" s="120"/>
      <c r="I17" s="174"/>
      <c r="J17" s="120"/>
      <c r="K17" s="121"/>
      <c r="L17" s="121"/>
      <c r="M17" s="121"/>
      <c r="N17" s="121"/>
      <c r="O17" s="121"/>
      <c r="P17" s="121"/>
      <c r="Q17" s="121"/>
      <c r="R17" s="121"/>
    </row>
    <row r="18" spans="1:18" ht="21.75">
      <c r="A18" s="41"/>
      <c r="B18" s="173"/>
      <c r="C18" s="173"/>
      <c r="D18" s="40"/>
      <c r="E18" s="163"/>
      <c r="F18" s="41"/>
      <c r="G18" s="120"/>
      <c r="H18" s="120"/>
      <c r="I18" s="174"/>
      <c r="J18" s="120"/>
      <c r="K18" s="121"/>
      <c r="L18" s="121"/>
      <c r="M18" s="121"/>
      <c r="N18" s="121"/>
      <c r="O18" s="121"/>
      <c r="P18" s="121"/>
      <c r="Q18" s="121"/>
      <c r="R18" s="121"/>
    </row>
    <row r="19" spans="1:18" ht="21.75">
      <c r="A19" s="41"/>
      <c r="B19" s="173"/>
      <c r="C19" s="173"/>
      <c r="D19" s="40"/>
      <c r="E19" s="163"/>
      <c r="F19" s="41"/>
      <c r="G19" s="120"/>
      <c r="H19" s="120"/>
      <c r="I19" s="174"/>
      <c r="J19" s="120"/>
      <c r="K19" s="121"/>
      <c r="L19" s="121"/>
      <c r="M19" s="121"/>
      <c r="N19" s="121"/>
      <c r="O19" s="121"/>
      <c r="P19" s="121"/>
      <c r="Q19" s="121"/>
      <c r="R19" s="121"/>
    </row>
    <row r="20" spans="1:18" ht="21.75">
      <c r="A20" s="41"/>
      <c r="B20" s="173"/>
      <c r="C20" s="173"/>
      <c r="D20" s="40"/>
      <c r="E20" s="163"/>
      <c r="F20" s="41"/>
      <c r="G20" s="120"/>
      <c r="H20" s="120"/>
      <c r="I20" s="174"/>
      <c r="J20" s="120"/>
      <c r="K20" s="121"/>
      <c r="L20" s="121"/>
      <c r="M20" s="121"/>
      <c r="N20" s="121"/>
      <c r="O20" s="121"/>
      <c r="P20" s="121"/>
      <c r="Q20" s="121"/>
      <c r="R20" s="121"/>
    </row>
    <row r="21" spans="1:18" ht="21.75" customHeight="1">
      <c r="A21" s="296">
        <v>19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</row>
  </sheetData>
  <sheetProtection/>
  <mergeCells count="8">
    <mergeCell ref="A21:R21"/>
    <mergeCell ref="C6:C7"/>
    <mergeCell ref="E6:E7"/>
    <mergeCell ref="G6:I6"/>
    <mergeCell ref="J6:R6"/>
    <mergeCell ref="A6:A7"/>
    <mergeCell ref="F6:F7"/>
    <mergeCell ref="B6:B7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R19"/>
  <sheetViews>
    <sheetView view="pageBreakPreview" zoomScale="98" zoomScaleNormal="90" zoomScaleSheetLayoutView="98" zoomScalePageLayoutView="0" workbookViewId="0" topLeftCell="A1">
      <selection activeCell="D6" sqref="D6:D10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53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293</v>
      </c>
      <c r="C2" s="34"/>
      <c r="D2" s="32"/>
      <c r="E2" s="34"/>
      <c r="F2" s="32"/>
    </row>
    <row r="3" spans="1:6" s="3" customFormat="1" ht="21.75" customHeight="1">
      <c r="A3" s="18"/>
      <c r="B3" s="24" t="s">
        <v>328</v>
      </c>
      <c r="C3" s="34"/>
      <c r="D3" s="32"/>
      <c r="E3" s="34"/>
      <c r="F3" s="32"/>
    </row>
    <row r="4" spans="1:18" s="3" customFormat="1" ht="19.5" customHeight="1">
      <c r="A4" s="270" t="s">
        <v>15</v>
      </c>
      <c r="B4" s="272" t="s">
        <v>16</v>
      </c>
      <c r="C4" s="254" t="s">
        <v>6</v>
      </c>
      <c r="D4" s="104" t="s">
        <v>13</v>
      </c>
      <c r="E4" s="254" t="s">
        <v>105</v>
      </c>
      <c r="F4" s="256" t="s">
        <v>5</v>
      </c>
      <c r="G4" s="259" t="str">
        <f>'5.3-5.4'!G6:I6</f>
        <v> พ.ศ.2560</v>
      </c>
      <c r="H4" s="259"/>
      <c r="I4" s="259"/>
      <c r="J4" s="259" t="str">
        <f>'5.3-5.4'!J6:R6</f>
        <v>พ.ศ.2561</v>
      </c>
      <c r="K4" s="259"/>
      <c r="L4" s="259"/>
      <c r="M4" s="259"/>
      <c r="N4" s="259"/>
      <c r="O4" s="259"/>
      <c r="P4" s="259"/>
      <c r="Q4" s="259"/>
      <c r="R4" s="259"/>
    </row>
    <row r="5" spans="1:18" s="3" customFormat="1" ht="19.5" customHeight="1">
      <c r="A5" s="289"/>
      <c r="B5" s="289"/>
      <c r="C5" s="255"/>
      <c r="D5" s="91" t="s">
        <v>17</v>
      </c>
      <c r="E5" s="258"/>
      <c r="F5" s="255"/>
      <c r="G5" s="92" t="s">
        <v>124</v>
      </c>
      <c r="H5" s="92" t="s">
        <v>125</v>
      </c>
      <c r="I5" s="92" t="s">
        <v>126</v>
      </c>
      <c r="J5" s="92" t="s">
        <v>127</v>
      </c>
      <c r="K5" s="92" t="s">
        <v>128</v>
      </c>
      <c r="L5" s="92" t="s">
        <v>129</v>
      </c>
      <c r="M5" s="92" t="s">
        <v>130</v>
      </c>
      <c r="N5" s="92" t="s">
        <v>131</v>
      </c>
      <c r="O5" s="92" t="s">
        <v>132</v>
      </c>
      <c r="P5" s="92" t="s">
        <v>133</v>
      </c>
      <c r="Q5" s="92" t="s">
        <v>134</v>
      </c>
      <c r="R5" s="92" t="s">
        <v>135</v>
      </c>
    </row>
    <row r="6" spans="1:18" s="3" customFormat="1" ht="63.75" customHeight="1">
      <c r="A6" s="119">
        <v>1</v>
      </c>
      <c r="B6" s="102" t="s">
        <v>148</v>
      </c>
      <c r="C6" s="98" t="s">
        <v>33</v>
      </c>
      <c r="D6" s="99">
        <v>80000</v>
      </c>
      <c r="E6" s="138" t="s">
        <v>139</v>
      </c>
      <c r="F6" s="101" t="s">
        <v>110</v>
      </c>
      <c r="G6" s="93"/>
      <c r="H6" s="93"/>
      <c r="I6" s="136" t="s">
        <v>149</v>
      </c>
      <c r="J6" s="93"/>
      <c r="K6" s="94"/>
      <c r="L6" s="94"/>
      <c r="M6" s="94"/>
      <c r="N6" s="94"/>
      <c r="O6" s="94"/>
      <c r="P6" s="94"/>
      <c r="Q6" s="94"/>
      <c r="R6" s="94"/>
    </row>
    <row r="7" spans="1:18" s="17" customFormat="1" ht="37.5">
      <c r="A7" s="50">
        <v>2</v>
      </c>
      <c r="B7" s="70" t="s">
        <v>35</v>
      </c>
      <c r="C7" s="98" t="s">
        <v>114</v>
      </c>
      <c r="D7" s="99">
        <v>220000</v>
      </c>
      <c r="E7" s="138" t="s">
        <v>155</v>
      </c>
      <c r="F7" s="101" t="s">
        <v>24</v>
      </c>
      <c r="G7" s="93"/>
      <c r="H7" s="93"/>
      <c r="I7" s="93"/>
      <c r="J7" s="93"/>
      <c r="K7" s="94"/>
      <c r="L7" s="94"/>
      <c r="M7" s="136" t="s">
        <v>149</v>
      </c>
      <c r="N7" s="94"/>
      <c r="O7" s="94"/>
      <c r="P7" s="94"/>
      <c r="Q7" s="94"/>
      <c r="R7" s="94"/>
    </row>
    <row r="8" spans="1:18" s="17" customFormat="1" ht="56.25">
      <c r="A8" s="68">
        <v>3</v>
      </c>
      <c r="B8" s="31" t="s">
        <v>104</v>
      </c>
      <c r="C8" s="98" t="s">
        <v>116</v>
      </c>
      <c r="D8" s="99">
        <v>50000</v>
      </c>
      <c r="E8" s="138" t="s">
        <v>165</v>
      </c>
      <c r="F8" s="101" t="s">
        <v>167</v>
      </c>
      <c r="G8" s="93"/>
      <c r="H8" s="93"/>
      <c r="I8" s="93"/>
      <c r="J8" s="93"/>
      <c r="K8" s="94"/>
      <c r="L8" s="136" t="s">
        <v>149</v>
      </c>
      <c r="M8" s="94"/>
      <c r="N8" s="94"/>
      <c r="O8" s="94"/>
      <c r="P8" s="94"/>
      <c r="Q8" s="94"/>
      <c r="R8" s="94"/>
    </row>
    <row r="9" spans="1:18" s="17" customFormat="1" ht="56.25">
      <c r="A9" s="47"/>
      <c r="B9" s="182"/>
      <c r="C9" s="98" t="s">
        <v>115</v>
      </c>
      <c r="D9" s="99">
        <v>30000</v>
      </c>
      <c r="E9" s="138" t="s">
        <v>166</v>
      </c>
      <c r="F9" s="101" t="s">
        <v>168</v>
      </c>
      <c r="G9" s="93"/>
      <c r="H9" s="93"/>
      <c r="I9" s="93"/>
      <c r="J9" s="93"/>
      <c r="K9" s="94"/>
      <c r="L9" s="136" t="s">
        <v>149</v>
      </c>
      <c r="M9" s="94"/>
      <c r="N9" s="94"/>
      <c r="O9" s="94"/>
      <c r="P9" s="94"/>
      <c r="Q9" s="94"/>
      <c r="R9" s="94"/>
    </row>
    <row r="10" spans="1:18" s="17" customFormat="1" ht="37.5" customHeight="1">
      <c r="A10" s="68">
        <v>4</v>
      </c>
      <c r="B10" s="102" t="s">
        <v>42</v>
      </c>
      <c r="C10" s="98" t="s">
        <v>34</v>
      </c>
      <c r="D10" s="99">
        <v>50000</v>
      </c>
      <c r="E10" s="138" t="s">
        <v>164</v>
      </c>
      <c r="F10" s="101" t="s">
        <v>110</v>
      </c>
      <c r="G10" s="136" t="s">
        <v>149</v>
      </c>
      <c r="H10" s="93"/>
      <c r="I10" s="136" t="s">
        <v>149</v>
      </c>
      <c r="J10" s="93"/>
      <c r="K10" s="94"/>
      <c r="L10" s="94"/>
      <c r="M10" s="94"/>
      <c r="N10" s="94"/>
      <c r="O10" s="94"/>
      <c r="P10" s="94"/>
      <c r="Q10" s="94"/>
      <c r="R10" s="94"/>
    </row>
    <row r="11" spans="1:18" ht="18" customHeight="1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</row>
    <row r="19" spans="1:18" ht="21.75" customHeight="1">
      <c r="A19" s="288">
        <v>20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</row>
  </sheetData>
  <sheetProtection/>
  <mergeCells count="9">
    <mergeCell ref="A19:R19"/>
    <mergeCell ref="A11:R11"/>
    <mergeCell ref="G4:I4"/>
    <mergeCell ref="J4:R4"/>
    <mergeCell ref="F4:F5"/>
    <mergeCell ref="A4:A5"/>
    <mergeCell ref="B4:B5"/>
    <mergeCell ref="C4:C5"/>
    <mergeCell ref="E4:E5"/>
  </mergeCells>
  <printOptions horizontalCentered="1"/>
  <pageMargins left="0.2362204724409449" right="0.2362204724409449" top="0.3937007874015748" bottom="0.11811023622047245" header="0.31496062992125984" footer="0.2362204724409449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R33"/>
  <sheetViews>
    <sheetView view="pageBreakPreview" zoomScale="98" zoomScaleNormal="90" zoomScaleSheetLayoutView="98" zoomScalePageLayoutView="0" workbookViewId="0" topLeftCell="A6">
      <selection activeCell="D15" sqref="D15:D17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3.2812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52</v>
      </c>
      <c r="B1" s="23"/>
      <c r="C1" s="29"/>
      <c r="D1" s="28"/>
      <c r="E1" s="29"/>
      <c r="F1" s="28"/>
    </row>
    <row r="2" spans="1:6" s="8" customFormat="1" ht="21.75" customHeight="1">
      <c r="A2" s="22"/>
      <c r="B2" s="21" t="s">
        <v>138</v>
      </c>
      <c r="C2" s="21"/>
      <c r="D2" s="21"/>
      <c r="E2" s="21"/>
      <c r="F2" s="18"/>
    </row>
    <row r="3" spans="1:6" s="8" customFormat="1" ht="21.75" customHeight="1">
      <c r="A3" s="22"/>
      <c r="B3" s="265" t="s">
        <v>141</v>
      </c>
      <c r="C3" s="265"/>
      <c r="D3" s="265"/>
      <c r="E3" s="265"/>
      <c r="F3" s="265"/>
    </row>
    <row r="4" spans="1:6" s="3" customFormat="1" ht="21.75" customHeight="1">
      <c r="A4" s="18"/>
      <c r="B4" s="24" t="s">
        <v>296</v>
      </c>
      <c r="C4" s="34"/>
      <c r="D4" s="32"/>
      <c r="E4" s="34"/>
      <c r="F4" s="32"/>
    </row>
    <row r="5" spans="1:6" s="3" customFormat="1" ht="21.75" customHeight="1">
      <c r="A5" s="18"/>
      <c r="B5" s="24" t="s">
        <v>243</v>
      </c>
      <c r="C5" s="34"/>
      <c r="D5" s="32"/>
      <c r="E5" s="34"/>
      <c r="F5" s="32"/>
    </row>
    <row r="6" spans="1:18" s="3" customFormat="1" ht="19.5" customHeight="1">
      <c r="A6" s="270" t="s">
        <v>15</v>
      </c>
      <c r="B6" s="272" t="s">
        <v>16</v>
      </c>
      <c r="C6" s="254" t="s">
        <v>6</v>
      </c>
      <c r="D6" s="104" t="s">
        <v>13</v>
      </c>
      <c r="E6" s="254" t="s">
        <v>105</v>
      </c>
      <c r="F6" s="256" t="s">
        <v>5</v>
      </c>
      <c r="G6" s="259" t="str">
        <f>'5.5'!G4:I4</f>
        <v> พ.ศ.2560</v>
      </c>
      <c r="H6" s="259"/>
      <c r="I6" s="259"/>
      <c r="J6" s="259" t="str">
        <f>'5.5'!J4:R4</f>
        <v>พ.ศ.2561</v>
      </c>
      <c r="K6" s="259"/>
      <c r="L6" s="259"/>
      <c r="M6" s="259"/>
      <c r="N6" s="259"/>
      <c r="O6" s="259"/>
      <c r="P6" s="259"/>
      <c r="Q6" s="259"/>
      <c r="R6" s="259"/>
    </row>
    <row r="7" spans="1:18" s="3" customFormat="1" ht="21.75">
      <c r="A7" s="289"/>
      <c r="B7" s="289"/>
      <c r="C7" s="255"/>
      <c r="D7" s="91" t="s">
        <v>17</v>
      </c>
      <c r="E7" s="258"/>
      <c r="F7" s="255"/>
      <c r="G7" s="92" t="s">
        <v>124</v>
      </c>
      <c r="H7" s="92" t="s">
        <v>125</v>
      </c>
      <c r="I7" s="92" t="s">
        <v>126</v>
      </c>
      <c r="J7" s="92" t="s">
        <v>127</v>
      </c>
      <c r="K7" s="92" t="s">
        <v>128</v>
      </c>
      <c r="L7" s="92" t="s">
        <v>129</v>
      </c>
      <c r="M7" s="92" t="s">
        <v>130</v>
      </c>
      <c r="N7" s="92" t="s">
        <v>131</v>
      </c>
      <c r="O7" s="92" t="s">
        <v>132</v>
      </c>
      <c r="P7" s="92" t="s">
        <v>133</v>
      </c>
      <c r="Q7" s="92" t="s">
        <v>134</v>
      </c>
      <c r="R7" s="92" t="s">
        <v>135</v>
      </c>
    </row>
    <row r="8" spans="1:18" s="3" customFormat="1" ht="37.5">
      <c r="A8" s="213">
        <v>1</v>
      </c>
      <c r="B8" s="70" t="s">
        <v>120</v>
      </c>
      <c r="C8" s="98" t="s">
        <v>121</v>
      </c>
      <c r="D8" s="99">
        <v>50000</v>
      </c>
      <c r="E8" s="107" t="s">
        <v>139</v>
      </c>
      <c r="F8" s="101" t="s">
        <v>19</v>
      </c>
      <c r="G8" s="93"/>
      <c r="H8" s="93"/>
      <c r="I8" s="93"/>
      <c r="J8" s="93"/>
      <c r="K8" s="94"/>
      <c r="L8" s="94"/>
      <c r="M8" s="94"/>
      <c r="N8" s="94"/>
      <c r="O8" s="94"/>
      <c r="P8" s="94"/>
      <c r="Q8" s="94"/>
      <c r="R8" s="94"/>
    </row>
    <row r="9" spans="1:18" s="3" customFormat="1" ht="37.5">
      <c r="A9" s="109">
        <v>2</v>
      </c>
      <c r="B9" s="126" t="s">
        <v>122</v>
      </c>
      <c r="C9" s="134" t="s">
        <v>123</v>
      </c>
      <c r="D9" s="99">
        <v>25000</v>
      </c>
      <c r="E9" s="157" t="s">
        <v>139</v>
      </c>
      <c r="F9" s="101" t="s">
        <v>177</v>
      </c>
      <c r="G9" s="93"/>
      <c r="H9" s="93"/>
      <c r="I9" s="93"/>
      <c r="J9" s="93"/>
      <c r="K9" s="94"/>
      <c r="L9" s="94"/>
      <c r="M9" s="94"/>
      <c r="N9" s="94"/>
      <c r="O9" s="94"/>
      <c r="P9" s="94"/>
      <c r="Q9" s="94"/>
      <c r="R9" s="94"/>
    </row>
    <row r="10" spans="1:18" ht="40.5" customHeight="1">
      <c r="A10" s="109">
        <v>3</v>
      </c>
      <c r="B10" s="126" t="s">
        <v>193</v>
      </c>
      <c r="C10" s="134" t="s">
        <v>194</v>
      </c>
      <c r="D10" s="99">
        <v>60000</v>
      </c>
      <c r="E10" s="157" t="s">
        <v>139</v>
      </c>
      <c r="F10" s="101" t="s">
        <v>19</v>
      </c>
      <c r="G10" s="93"/>
      <c r="H10" s="93"/>
      <c r="I10" s="93"/>
      <c r="J10" s="93"/>
      <c r="K10" s="94"/>
      <c r="L10" s="94"/>
      <c r="M10" s="94"/>
      <c r="N10" s="94"/>
      <c r="O10" s="94"/>
      <c r="P10" s="94"/>
      <c r="Q10" s="94"/>
      <c r="R10" s="94"/>
    </row>
    <row r="11" spans="1:6" ht="21.75" customHeight="1">
      <c r="A11" s="18"/>
      <c r="B11" s="24" t="s">
        <v>297</v>
      </c>
      <c r="C11" s="34"/>
      <c r="D11" s="32"/>
      <c r="E11" s="34"/>
      <c r="F11" s="32"/>
    </row>
    <row r="12" spans="1:6" ht="21.75" customHeight="1">
      <c r="A12" s="18"/>
      <c r="B12" s="24" t="s">
        <v>243</v>
      </c>
      <c r="C12" s="34"/>
      <c r="D12" s="32"/>
      <c r="E12" s="34"/>
      <c r="F12" s="32"/>
    </row>
    <row r="13" spans="1:18" ht="21.75" customHeight="1">
      <c r="A13" s="270" t="s">
        <v>15</v>
      </c>
      <c r="B13" s="272" t="s">
        <v>16</v>
      </c>
      <c r="C13" s="254" t="s">
        <v>6</v>
      </c>
      <c r="D13" s="104" t="s">
        <v>13</v>
      </c>
      <c r="E13" s="254" t="s">
        <v>105</v>
      </c>
      <c r="F13" s="256" t="s">
        <v>5</v>
      </c>
      <c r="G13" s="259" t="str">
        <f>'5.5'!G4:I4</f>
        <v> พ.ศ.2560</v>
      </c>
      <c r="H13" s="259"/>
      <c r="I13" s="259"/>
      <c r="J13" s="259" t="str">
        <f>J6</f>
        <v>พ.ศ.2561</v>
      </c>
      <c r="K13" s="259"/>
      <c r="L13" s="259"/>
      <c r="M13" s="259"/>
      <c r="N13" s="259"/>
      <c r="O13" s="259"/>
      <c r="P13" s="259"/>
      <c r="Q13" s="259"/>
      <c r="R13" s="259"/>
    </row>
    <row r="14" spans="1:18" ht="21.75" customHeight="1">
      <c r="A14" s="289"/>
      <c r="B14" s="289"/>
      <c r="C14" s="255"/>
      <c r="D14" s="91" t="s">
        <v>17</v>
      </c>
      <c r="E14" s="258"/>
      <c r="F14" s="255"/>
      <c r="G14" s="135" t="s">
        <v>124</v>
      </c>
      <c r="H14" s="135" t="s">
        <v>125</v>
      </c>
      <c r="I14" s="92" t="s">
        <v>126</v>
      </c>
      <c r="J14" s="92" t="s">
        <v>127</v>
      </c>
      <c r="K14" s="92" t="s">
        <v>128</v>
      </c>
      <c r="L14" s="92" t="s">
        <v>129</v>
      </c>
      <c r="M14" s="92" t="s">
        <v>130</v>
      </c>
      <c r="N14" s="92" t="s">
        <v>131</v>
      </c>
      <c r="O14" s="92" t="s">
        <v>132</v>
      </c>
      <c r="P14" s="92" t="s">
        <v>133</v>
      </c>
      <c r="Q14" s="92" t="s">
        <v>134</v>
      </c>
      <c r="R14" s="92" t="s">
        <v>135</v>
      </c>
    </row>
    <row r="15" spans="1:18" ht="37.5">
      <c r="A15" s="119">
        <v>1</v>
      </c>
      <c r="B15" s="102" t="s">
        <v>118</v>
      </c>
      <c r="C15" s="98" t="s">
        <v>119</v>
      </c>
      <c r="D15" s="99">
        <v>32000</v>
      </c>
      <c r="E15" s="138" t="s">
        <v>157</v>
      </c>
      <c r="F15" s="101" t="s">
        <v>169</v>
      </c>
      <c r="G15" s="93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</row>
    <row r="16" spans="1:18" ht="37.5">
      <c r="A16" s="119">
        <v>2</v>
      </c>
      <c r="B16" s="102" t="s">
        <v>298</v>
      </c>
      <c r="C16" s="98" t="s">
        <v>299</v>
      </c>
      <c r="D16" s="99">
        <v>48000</v>
      </c>
      <c r="E16" s="138" t="s">
        <v>157</v>
      </c>
      <c r="F16" s="101" t="s">
        <v>19</v>
      </c>
      <c r="G16" s="93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94"/>
    </row>
    <row r="17" spans="1:18" ht="75">
      <c r="A17" s="49">
        <v>3</v>
      </c>
      <c r="B17" s="37" t="s">
        <v>26</v>
      </c>
      <c r="C17" s="38" t="s">
        <v>61</v>
      </c>
      <c r="D17" s="192">
        <v>30000</v>
      </c>
      <c r="E17" s="193" t="s">
        <v>139</v>
      </c>
      <c r="F17" s="179" t="s">
        <v>19</v>
      </c>
      <c r="G17" s="194"/>
      <c r="H17" s="194"/>
      <c r="I17" s="194"/>
      <c r="J17" s="194"/>
      <c r="K17" s="195"/>
      <c r="L17" s="195"/>
      <c r="M17" s="195"/>
      <c r="N17" s="195"/>
      <c r="O17" s="195"/>
      <c r="P17" s="195"/>
      <c r="Q17" s="195"/>
      <c r="R17" s="196" t="s">
        <v>149</v>
      </c>
    </row>
    <row r="18" spans="1:18" ht="21.75" customHeight="1">
      <c r="A18" s="275">
        <v>21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</row>
    <row r="19" spans="1:18" ht="21.7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21.75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8" ht="21.7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</row>
    <row r="22" spans="1:18" ht="21.7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</row>
    <row r="23" spans="1:18" ht="21.75" customHeight="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</row>
    <row r="24" spans="1:18" ht="21.7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18" ht="21.75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</row>
    <row r="26" spans="1:18" ht="21.7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</row>
    <row r="27" spans="1:18" ht="21.7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</row>
    <row r="28" spans="1:18" ht="21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</row>
    <row r="29" spans="1:18" ht="21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</row>
    <row r="30" spans="1:18" ht="21.7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</row>
    <row r="31" spans="1:18" ht="21.7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3" spans="1:18" ht="21.75" customHeight="1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</sheetData>
  <sheetProtection/>
  <mergeCells count="17">
    <mergeCell ref="F6:F7"/>
    <mergeCell ref="A6:A7"/>
    <mergeCell ref="J13:R13"/>
    <mergeCell ref="B6:B7"/>
    <mergeCell ref="E13:E14"/>
    <mergeCell ref="F13:F14"/>
    <mergeCell ref="G13:I13"/>
    <mergeCell ref="A33:R33"/>
    <mergeCell ref="C6:C7"/>
    <mergeCell ref="E6:E7"/>
    <mergeCell ref="G6:I6"/>
    <mergeCell ref="J6:R6"/>
    <mergeCell ref="B3:F3"/>
    <mergeCell ref="A18:R18"/>
    <mergeCell ref="A13:A14"/>
    <mergeCell ref="B13:B14"/>
    <mergeCell ref="C13:C14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W47"/>
  <sheetViews>
    <sheetView view="pageBreakPreview" zoomScale="98" zoomScaleNormal="90" zoomScaleSheetLayoutView="98" zoomScalePageLayoutView="0" workbookViewId="0" topLeftCell="A4">
      <selection activeCell="W36" sqref="W36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2.8515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52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300</v>
      </c>
      <c r="C2" s="34"/>
      <c r="D2" s="32"/>
      <c r="E2" s="34"/>
      <c r="F2" s="32"/>
    </row>
    <row r="3" spans="1:6" s="3" customFormat="1" ht="21.75" customHeight="1">
      <c r="A3" s="18"/>
      <c r="B3" s="24" t="s">
        <v>243</v>
      </c>
      <c r="C3" s="34"/>
      <c r="D3" s="32"/>
      <c r="E3" s="34"/>
      <c r="F3" s="32"/>
    </row>
    <row r="4" spans="1:18" s="3" customFormat="1" ht="21.75">
      <c r="A4" s="270" t="s">
        <v>15</v>
      </c>
      <c r="B4" s="272" t="s">
        <v>16</v>
      </c>
      <c r="C4" s="254" t="s">
        <v>6</v>
      </c>
      <c r="D4" s="104" t="s">
        <v>13</v>
      </c>
      <c r="E4" s="254" t="s">
        <v>105</v>
      </c>
      <c r="F4" s="256" t="s">
        <v>5</v>
      </c>
      <c r="G4" s="259" t="str">
        <f>'6.1-6.2.'!G13:I13</f>
        <v> พ.ศ.2560</v>
      </c>
      <c r="H4" s="259"/>
      <c r="I4" s="259"/>
      <c r="J4" s="259" t="str">
        <f>'6.1-6.2.'!J13:R13</f>
        <v>พ.ศ.2561</v>
      </c>
      <c r="K4" s="259"/>
      <c r="L4" s="259"/>
      <c r="M4" s="259"/>
      <c r="N4" s="259"/>
      <c r="O4" s="259"/>
      <c r="P4" s="259"/>
      <c r="Q4" s="259"/>
      <c r="R4" s="259"/>
    </row>
    <row r="5" spans="1:18" s="3" customFormat="1" ht="21.75">
      <c r="A5" s="289"/>
      <c r="B5" s="289"/>
      <c r="C5" s="255"/>
      <c r="D5" s="91" t="s">
        <v>17</v>
      </c>
      <c r="E5" s="258"/>
      <c r="F5" s="255"/>
      <c r="G5" s="92" t="s">
        <v>124</v>
      </c>
      <c r="H5" s="92" t="s">
        <v>125</v>
      </c>
      <c r="I5" s="92" t="s">
        <v>126</v>
      </c>
      <c r="J5" s="92" t="s">
        <v>127</v>
      </c>
      <c r="K5" s="92" t="s">
        <v>128</v>
      </c>
      <c r="L5" s="92" t="s">
        <v>129</v>
      </c>
      <c r="M5" s="92" t="s">
        <v>130</v>
      </c>
      <c r="N5" s="92" t="s">
        <v>131</v>
      </c>
      <c r="O5" s="92" t="s">
        <v>132</v>
      </c>
      <c r="P5" s="92" t="s">
        <v>133</v>
      </c>
      <c r="Q5" s="92" t="s">
        <v>134</v>
      </c>
      <c r="R5" s="92" t="s">
        <v>135</v>
      </c>
    </row>
    <row r="6" spans="1:18" s="3" customFormat="1" ht="37.5">
      <c r="A6" s="42">
        <v>1</v>
      </c>
      <c r="B6" s="70" t="s">
        <v>40</v>
      </c>
      <c r="C6" s="98" t="s">
        <v>117</v>
      </c>
      <c r="D6" s="99">
        <v>906000</v>
      </c>
      <c r="E6" s="138" t="s">
        <v>139</v>
      </c>
      <c r="F6" s="101" t="s">
        <v>169</v>
      </c>
      <c r="G6" s="133"/>
      <c r="H6" s="133"/>
      <c r="I6" s="93"/>
      <c r="J6" s="93"/>
      <c r="K6" s="94"/>
      <c r="L6" s="94"/>
      <c r="M6" s="94"/>
      <c r="N6" s="94"/>
      <c r="O6" s="94"/>
      <c r="P6" s="94"/>
      <c r="Q6" s="94"/>
      <c r="R6" s="136" t="s">
        <v>149</v>
      </c>
    </row>
    <row r="7" spans="1:23" s="3" customFormat="1" ht="37.5">
      <c r="A7" s="49"/>
      <c r="B7" s="183"/>
      <c r="C7" s="98" t="s">
        <v>180</v>
      </c>
      <c r="D7" s="99">
        <v>10000</v>
      </c>
      <c r="E7" s="138" t="s">
        <v>139</v>
      </c>
      <c r="F7" s="101" t="s">
        <v>27</v>
      </c>
      <c r="G7" s="93"/>
      <c r="H7" s="93"/>
      <c r="I7" s="93"/>
      <c r="J7" s="93"/>
      <c r="K7" s="94"/>
      <c r="L7" s="94"/>
      <c r="M7" s="94"/>
      <c r="N7" s="94"/>
      <c r="O7" s="94"/>
      <c r="P7" s="94"/>
      <c r="Q7" s="94"/>
      <c r="R7" s="94"/>
      <c r="W7" s="4"/>
    </row>
    <row r="8" spans="1:6" ht="21.75" customHeight="1">
      <c r="A8" s="18"/>
      <c r="B8" s="24" t="s">
        <v>301</v>
      </c>
      <c r="C8" s="34"/>
      <c r="D8" s="32"/>
      <c r="E8" s="34"/>
      <c r="F8" s="32"/>
    </row>
    <row r="9" spans="1:6" ht="21.75" customHeight="1">
      <c r="A9" s="18"/>
      <c r="B9" s="24" t="s">
        <v>243</v>
      </c>
      <c r="C9" s="34"/>
      <c r="D9" s="32"/>
      <c r="E9" s="34"/>
      <c r="F9" s="32"/>
    </row>
    <row r="10" spans="1:18" ht="21.75" customHeight="1">
      <c r="A10" s="270" t="s">
        <v>15</v>
      </c>
      <c r="B10" s="272" t="s">
        <v>16</v>
      </c>
      <c r="C10" s="254" t="s">
        <v>6</v>
      </c>
      <c r="D10" s="104" t="s">
        <v>13</v>
      </c>
      <c r="E10" s="254" t="s">
        <v>105</v>
      </c>
      <c r="F10" s="256" t="s">
        <v>5</v>
      </c>
      <c r="G10" s="259" t="str">
        <f>G4</f>
        <v> พ.ศ.2560</v>
      </c>
      <c r="H10" s="259"/>
      <c r="I10" s="259"/>
      <c r="J10" s="259" t="str">
        <f>J4</f>
        <v>พ.ศ.2561</v>
      </c>
      <c r="K10" s="259"/>
      <c r="L10" s="259"/>
      <c r="M10" s="259"/>
      <c r="N10" s="259"/>
      <c r="O10" s="259"/>
      <c r="P10" s="259"/>
      <c r="Q10" s="259"/>
      <c r="R10" s="259"/>
    </row>
    <row r="11" spans="1:18" ht="21.75" customHeight="1">
      <c r="A11" s="289"/>
      <c r="B11" s="289"/>
      <c r="C11" s="255"/>
      <c r="D11" s="91" t="s">
        <v>17</v>
      </c>
      <c r="E11" s="258"/>
      <c r="F11" s="255"/>
      <c r="G11" s="92" t="s">
        <v>124</v>
      </c>
      <c r="H11" s="92" t="s">
        <v>125</v>
      </c>
      <c r="I11" s="92" t="s">
        <v>126</v>
      </c>
      <c r="J11" s="92" t="s">
        <v>127</v>
      </c>
      <c r="K11" s="92" t="s">
        <v>128</v>
      </c>
      <c r="L11" s="92" t="s">
        <v>129</v>
      </c>
      <c r="M11" s="92" t="s">
        <v>130</v>
      </c>
      <c r="N11" s="92" t="s">
        <v>131</v>
      </c>
      <c r="O11" s="92" t="s">
        <v>132</v>
      </c>
      <c r="P11" s="92" t="s">
        <v>133</v>
      </c>
      <c r="Q11" s="92" t="s">
        <v>134</v>
      </c>
      <c r="R11" s="92" t="s">
        <v>135</v>
      </c>
    </row>
    <row r="12" spans="1:18" ht="21.75" customHeight="1">
      <c r="A12" s="42">
        <v>1</v>
      </c>
      <c r="B12" s="70" t="s">
        <v>102</v>
      </c>
      <c r="C12" s="218" t="s">
        <v>302</v>
      </c>
      <c r="D12" s="99">
        <v>15000</v>
      </c>
      <c r="E12" s="138" t="s">
        <v>139</v>
      </c>
      <c r="F12" s="101" t="s">
        <v>19</v>
      </c>
      <c r="G12" s="93"/>
      <c r="H12" s="93"/>
      <c r="I12" s="93"/>
      <c r="J12" s="93"/>
      <c r="K12" s="94"/>
      <c r="L12" s="94"/>
      <c r="M12" s="94"/>
      <c r="N12" s="94"/>
      <c r="O12" s="94"/>
      <c r="P12" s="94"/>
      <c r="Q12" s="94"/>
      <c r="R12" s="94"/>
    </row>
    <row r="13" spans="1:18" ht="21.75" customHeight="1">
      <c r="A13" s="43"/>
      <c r="B13" s="36"/>
      <c r="C13" s="218" t="s">
        <v>303</v>
      </c>
      <c r="D13" s="99">
        <v>4000</v>
      </c>
      <c r="E13" s="138" t="s">
        <v>139</v>
      </c>
      <c r="F13" s="101" t="s">
        <v>19</v>
      </c>
      <c r="G13" s="93"/>
      <c r="H13" s="93"/>
      <c r="I13" s="93"/>
      <c r="J13" s="93"/>
      <c r="K13" s="94"/>
      <c r="L13" s="94"/>
      <c r="M13" s="94"/>
      <c r="N13" s="94"/>
      <c r="O13" s="94"/>
      <c r="P13" s="94"/>
      <c r="Q13" s="94"/>
      <c r="R13" s="94"/>
    </row>
    <row r="14" spans="1:18" ht="21.75" customHeight="1">
      <c r="A14" s="43"/>
      <c r="B14" s="36"/>
      <c r="C14" s="234" t="s">
        <v>304</v>
      </c>
      <c r="D14" s="99">
        <v>6000</v>
      </c>
      <c r="E14" s="138" t="s">
        <v>139</v>
      </c>
      <c r="F14" s="101" t="s">
        <v>19</v>
      </c>
      <c r="G14" s="93"/>
      <c r="H14" s="93"/>
      <c r="I14" s="93"/>
      <c r="J14" s="93"/>
      <c r="K14" s="94"/>
      <c r="L14" s="94"/>
      <c r="M14" s="94"/>
      <c r="N14" s="94"/>
      <c r="O14" s="94"/>
      <c r="P14" s="94"/>
      <c r="Q14" s="94"/>
      <c r="R14" s="94"/>
    </row>
    <row r="15" spans="1:18" ht="21.75">
      <c r="A15" s="43"/>
      <c r="B15" s="36"/>
      <c r="C15" s="218" t="s">
        <v>305</v>
      </c>
      <c r="D15" s="99">
        <v>15000</v>
      </c>
      <c r="E15" s="138" t="s">
        <v>139</v>
      </c>
      <c r="F15" s="101" t="s">
        <v>19</v>
      </c>
      <c r="G15" s="93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</row>
    <row r="16" spans="1:18" ht="21.75" customHeight="1">
      <c r="A16" s="43"/>
      <c r="B16" s="36"/>
      <c r="C16" s="218" t="s">
        <v>306</v>
      </c>
      <c r="D16" s="99">
        <v>13000</v>
      </c>
      <c r="E16" s="138" t="s">
        <v>139</v>
      </c>
      <c r="F16" s="101" t="s">
        <v>19</v>
      </c>
      <c r="G16" s="93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94"/>
    </row>
    <row r="17" spans="1:18" ht="21.75">
      <c r="A17" s="43"/>
      <c r="B17" s="36"/>
      <c r="C17" s="132" t="s">
        <v>307</v>
      </c>
      <c r="D17" s="99">
        <v>12000</v>
      </c>
      <c r="E17" s="138" t="s">
        <v>139</v>
      </c>
      <c r="F17" s="101" t="s">
        <v>19</v>
      </c>
      <c r="G17" s="93"/>
      <c r="H17" s="93"/>
      <c r="I17" s="93"/>
      <c r="J17" s="93"/>
      <c r="K17" s="94"/>
      <c r="L17" s="94"/>
      <c r="M17" s="94"/>
      <c r="N17" s="94"/>
      <c r="O17" s="94"/>
      <c r="P17" s="94"/>
      <c r="Q17" s="94"/>
      <c r="R17" s="94"/>
    </row>
    <row r="18" spans="1:18" ht="21.75" customHeight="1">
      <c r="A18" s="43"/>
      <c r="B18" s="36"/>
      <c r="C18" s="234" t="s">
        <v>308</v>
      </c>
      <c r="D18" s="99">
        <v>9500</v>
      </c>
      <c r="E18" s="138" t="s">
        <v>139</v>
      </c>
      <c r="F18" s="101" t="s">
        <v>19</v>
      </c>
      <c r="G18" s="93"/>
      <c r="H18" s="93"/>
      <c r="I18" s="93"/>
      <c r="J18" s="93"/>
      <c r="K18" s="94"/>
      <c r="L18" s="94"/>
      <c r="M18" s="94"/>
      <c r="N18" s="94"/>
      <c r="O18" s="94"/>
      <c r="P18" s="94"/>
      <c r="Q18" s="94"/>
      <c r="R18" s="94"/>
    </row>
    <row r="19" spans="1:19" ht="21.75" customHeight="1">
      <c r="A19" s="43"/>
      <c r="B19" s="36"/>
      <c r="C19" s="234" t="s">
        <v>309</v>
      </c>
      <c r="D19" s="99">
        <v>13000</v>
      </c>
      <c r="E19" s="138" t="s">
        <v>139</v>
      </c>
      <c r="F19" s="101" t="s">
        <v>19</v>
      </c>
      <c r="G19" s="93"/>
      <c r="H19" s="93"/>
      <c r="I19" s="93"/>
      <c r="J19" s="93"/>
      <c r="K19" s="94"/>
      <c r="L19" s="94"/>
      <c r="M19" s="94"/>
      <c r="N19" s="94"/>
      <c r="O19" s="94"/>
      <c r="P19" s="94"/>
      <c r="Q19" s="94"/>
      <c r="R19" s="94"/>
      <c r="S19" s="219"/>
    </row>
    <row r="20" spans="1:18" ht="21.75" customHeight="1">
      <c r="A20" s="43"/>
      <c r="B20" s="36"/>
      <c r="C20" s="218" t="s">
        <v>302</v>
      </c>
      <c r="D20" s="99">
        <v>15000</v>
      </c>
      <c r="E20" s="138" t="s">
        <v>139</v>
      </c>
      <c r="F20" s="101" t="s">
        <v>177</v>
      </c>
      <c r="G20" s="93"/>
      <c r="H20" s="93"/>
      <c r="I20" s="93"/>
      <c r="J20" s="93"/>
      <c r="K20" s="94"/>
      <c r="L20" s="94"/>
      <c r="M20" s="94"/>
      <c r="N20" s="94"/>
      <c r="O20" s="94"/>
      <c r="P20" s="94"/>
      <c r="Q20" s="94"/>
      <c r="R20" s="94"/>
    </row>
    <row r="21" spans="1:18" ht="21.75" customHeight="1">
      <c r="A21" s="220"/>
      <c r="B21" s="221"/>
      <c r="C21" s="234" t="s">
        <v>310</v>
      </c>
      <c r="D21" s="161">
        <v>35000</v>
      </c>
      <c r="E21" s="160" t="s">
        <v>139</v>
      </c>
      <c r="F21" s="101" t="s">
        <v>177</v>
      </c>
      <c r="G21" s="93"/>
      <c r="H21" s="93"/>
      <c r="I21" s="93"/>
      <c r="J21" s="93"/>
      <c r="K21" s="94"/>
      <c r="L21" s="94"/>
      <c r="M21" s="94"/>
      <c r="N21" s="94"/>
      <c r="O21" s="94"/>
      <c r="P21" s="94"/>
      <c r="Q21" s="94"/>
      <c r="R21" s="94"/>
    </row>
    <row r="22" spans="1:18" ht="21.75" customHeight="1">
      <c r="A22" s="43"/>
      <c r="B22" s="36"/>
      <c r="C22" s="234" t="s">
        <v>311</v>
      </c>
      <c r="D22" s="161">
        <v>15000</v>
      </c>
      <c r="E22" s="160" t="s">
        <v>139</v>
      </c>
      <c r="F22" s="101" t="s">
        <v>177</v>
      </c>
      <c r="G22" s="93"/>
      <c r="H22" s="93"/>
      <c r="I22" s="93"/>
      <c r="J22" s="93"/>
      <c r="K22" s="94"/>
      <c r="L22" s="94"/>
      <c r="M22" s="94"/>
      <c r="N22" s="94"/>
      <c r="O22" s="94"/>
      <c r="P22" s="94"/>
      <c r="Q22" s="94"/>
      <c r="R22" s="94"/>
    </row>
    <row r="23" spans="1:18" ht="21.75" customHeight="1">
      <c r="A23" s="49"/>
      <c r="B23" s="37"/>
      <c r="C23" s="227" t="s">
        <v>312</v>
      </c>
      <c r="D23" s="99">
        <v>21000</v>
      </c>
      <c r="E23" s="138"/>
      <c r="F23" s="101" t="s">
        <v>209</v>
      </c>
      <c r="G23" s="93"/>
      <c r="H23" s="93"/>
      <c r="I23" s="93"/>
      <c r="J23" s="93"/>
      <c r="K23" s="94"/>
      <c r="L23" s="94"/>
      <c r="M23" s="94"/>
      <c r="N23" s="94"/>
      <c r="O23" s="94"/>
      <c r="P23" s="94"/>
      <c r="Q23" s="94"/>
      <c r="R23" s="94"/>
    </row>
    <row r="24" spans="1:18" ht="21.75" customHeight="1">
      <c r="A24" s="305">
        <v>22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</row>
    <row r="25" spans="1:18" ht="21.75" customHeight="1">
      <c r="A25" s="270" t="s">
        <v>15</v>
      </c>
      <c r="B25" s="272" t="s">
        <v>16</v>
      </c>
      <c r="C25" s="254" t="s">
        <v>6</v>
      </c>
      <c r="D25" s="104" t="s">
        <v>13</v>
      </c>
      <c r="E25" s="254" t="s">
        <v>105</v>
      </c>
      <c r="F25" s="256" t="s">
        <v>5</v>
      </c>
      <c r="G25" s="259" t="str">
        <f>G10</f>
        <v> พ.ศ.2560</v>
      </c>
      <c r="H25" s="259"/>
      <c r="I25" s="259"/>
      <c r="J25" s="259" t="str">
        <f>J10</f>
        <v>พ.ศ.2561</v>
      </c>
      <c r="K25" s="259"/>
      <c r="L25" s="259"/>
      <c r="M25" s="259"/>
      <c r="N25" s="259"/>
      <c r="O25" s="259"/>
      <c r="P25" s="259"/>
      <c r="Q25" s="259"/>
      <c r="R25" s="259"/>
    </row>
    <row r="26" spans="1:18" ht="21.75" customHeight="1">
      <c r="A26" s="271"/>
      <c r="B26" s="271"/>
      <c r="C26" s="257"/>
      <c r="D26" s="25" t="s">
        <v>17</v>
      </c>
      <c r="E26" s="273"/>
      <c r="F26" s="257"/>
      <c r="G26" s="92" t="s">
        <v>124</v>
      </c>
      <c r="H26" s="92" t="s">
        <v>125</v>
      </c>
      <c r="I26" s="92" t="s">
        <v>126</v>
      </c>
      <c r="J26" s="92" t="s">
        <v>127</v>
      </c>
      <c r="K26" s="92" t="s">
        <v>128</v>
      </c>
      <c r="L26" s="92" t="s">
        <v>129</v>
      </c>
      <c r="M26" s="92" t="s">
        <v>130</v>
      </c>
      <c r="N26" s="92" t="s">
        <v>131</v>
      </c>
      <c r="O26" s="92" t="s">
        <v>132</v>
      </c>
      <c r="P26" s="92" t="s">
        <v>133</v>
      </c>
      <c r="Q26" s="92" t="s">
        <v>134</v>
      </c>
      <c r="R26" s="92" t="s">
        <v>135</v>
      </c>
    </row>
    <row r="27" spans="1:18" ht="21.75" customHeight="1">
      <c r="A27" s="225" t="s">
        <v>181</v>
      </c>
      <c r="B27" s="70" t="s">
        <v>102</v>
      </c>
      <c r="C27" s="218" t="s">
        <v>313</v>
      </c>
      <c r="D27" s="99">
        <v>5800</v>
      </c>
      <c r="E27" s="138"/>
      <c r="F27" s="101" t="s">
        <v>209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</row>
    <row r="28" spans="1:18" ht="21.75" customHeight="1">
      <c r="A28" s="223"/>
      <c r="B28" s="221"/>
      <c r="C28" s="218" t="s">
        <v>303</v>
      </c>
      <c r="D28" s="99">
        <v>4000</v>
      </c>
      <c r="E28" s="138"/>
      <c r="F28" s="101" t="s">
        <v>209</v>
      </c>
      <c r="G28" s="93"/>
      <c r="H28" s="93"/>
      <c r="I28" s="93"/>
      <c r="J28" s="93"/>
      <c r="K28" s="94"/>
      <c r="L28" s="94"/>
      <c r="M28" s="94"/>
      <c r="N28" s="94"/>
      <c r="O28" s="94"/>
      <c r="P28" s="94"/>
      <c r="Q28" s="94"/>
      <c r="R28" s="94"/>
    </row>
    <row r="29" spans="1:18" ht="21.75" customHeight="1">
      <c r="A29" s="226"/>
      <c r="B29" s="36"/>
      <c r="C29" s="227" t="s">
        <v>314</v>
      </c>
      <c r="D29" s="99">
        <v>10000</v>
      </c>
      <c r="E29" s="138"/>
      <c r="F29" s="101" t="s">
        <v>209</v>
      </c>
      <c r="G29" s="93"/>
      <c r="H29" s="93"/>
      <c r="I29" s="93"/>
      <c r="J29" s="93"/>
      <c r="K29" s="94"/>
      <c r="L29" s="94"/>
      <c r="M29" s="94"/>
      <c r="N29" s="94"/>
      <c r="O29" s="94"/>
      <c r="P29" s="94"/>
      <c r="Q29" s="94"/>
      <c r="R29" s="94"/>
    </row>
    <row r="30" spans="1:18" ht="21.75" customHeight="1">
      <c r="A30" s="226"/>
      <c r="B30" s="36"/>
      <c r="C30" s="227" t="s">
        <v>315</v>
      </c>
      <c r="D30" s="99">
        <v>20000</v>
      </c>
      <c r="E30" s="138"/>
      <c r="F30" s="101" t="s">
        <v>209</v>
      </c>
      <c r="G30" s="93"/>
      <c r="H30" s="93"/>
      <c r="I30" s="93"/>
      <c r="J30" s="93"/>
      <c r="K30" s="94"/>
      <c r="L30" s="94"/>
      <c r="M30" s="94"/>
      <c r="N30" s="94"/>
      <c r="O30" s="94"/>
      <c r="P30" s="94"/>
      <c r="Q30" s="94"/>
      <c r="R30" s="94"/>
    </row>
    <row r="31" spans="1:18" ht="21.75" customHeight="1">
      <c r="A31" s="226"/>
      <c r="B31" s="36"/>
      <c r="C31" s="218" t="s">
        <v>306</v>
      </c>
      <c r="D31" s="99">
        <v>13000</v>
      </c>
      <c r="E31" s="138"/>
      <c r="F31" s="101" t="s">
        <v>209</v>
      </c>
      <c r="G31" s="93"/>
      <c r="H31" s="93"/>
      <c r="I31" s="93"/>
      <c r="J31" s="93"/>
      <c r="K31" s="94"/>
      <c r="L31" s="94"/>
      <c r="M31" s="94"/>
      <c r="N31" s="94"/>
      <c r="O31" s="94"/>
      <c r="P31" s="94"/>
      <c r="Q31" s="94"/>
      <c r="R31" s="94"/>
    </row>
    <row r="32" spans="1:18" ht="21.75" customHeight="1">
      <c r="A32" s="226"/>
      <c r="B32" s="36"/>
      <c r="C32" s="132" t="s">
        <v>316</v>
      </c>
      <c r="D32" s="99">
        <v>16500</v>
      </c>
      <c r="E32" s="138"/>
      <c r="F32" s="101" t="s">
        <v>195</v>
      </c>
      <c r="G32" s="93"/>
      <c r="H32" s="93"/>
      <c r="I32" s="93"/>
      <c r="J32" s="93"/>
      <c r="K32" s="94"/>
      <c r="L32" s="94"/>
      <c r="M32" s="94"/>
      <c r="N32" s="94"/>
      <c r="O32" s="94"/>
      <c r="P32" s="94"/>
      <c r="Q32" s="94"/>
      <c r="R32" s="94"/>
    </row>
    <row r="33" spans="1:18" ht="21.75" customHeight="1">
      <c r="A33" s="226"/>
      <c r="B33" s="36"/>
      <c r="C33" s="132" t="s">
        <v>317</v>
      </c>
      <c r="D33" s="99">
        <v>15000</v>
      </c>
      <c r="E33" s="138"/>
      <c r="F33" s="101" t="s">
        <v>195</v>
      </c>
      <c r="G33" s="93"/>
      <c r="H33" s="93"/>
      <c r="I33" s="93"/>
      <c r="J33" s="93"/>
      <c r="K33" s="94"/>
      <c r="L33" s="94"/>
      <c r="M33" s="94"/>
      <c r="N33" s="94"/>
      <c r="O33" s="94"/>
      <c r="P33" s="94"/>
      <c r="Q33" s="94"/>
      <c r="R33" s="94"/>
    </row>
    <row r="34" spans="1:18" ht="21.75" customHeight="1">
      <c r="A34" s="226"/>
      <c r="B34" s="36"/>
      <c r="C34" s="132" t="s">
        <v>318</v>
      </c>
      <c r="D34" s="99">
        <v>5000</v>
      </c>
      <c r="E34" s="138"/>
      <c r="F34" s="101" t="s">
        <v>195</v>
      </c>
      <c r="G34" s="93"/>
      <c r="H34" s="93"/>
      <c r="I34" s="93"/>
      <c r="J34" s="93"/>
      <c r="K34" s="94"/>
      <c r="L34" s="94"/>
      <c r="M34" s="94"/>
      <c r="N34" s="94"/>
      <c r="O34" s="94"/>
      <c r="P34" s="94"/>
      <c r="Q34" s="94"/>
      <c r="R34" s="94"/>
    </row>
    <row r="35" spans="1:18" ht="21.75" customHeight="1">
      <c r="A35" s="223"/>
      <c r="B35" s="221"/>
      <c r="C35" s="228" t="s">
        <v>320</v>
      </c>
      <c r="D35" s="229">
        <v>72000</v>
      </c>
      <c r="E35" s="230"/>
      <c r="F35" s="101" t="s">
        <v>195</v>
      </c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  <row r="36" spans="1:18" ht="21.75" customHeight="1">
      <c r="A36" s="223"/>
      <c r="B36" s="221"/>
      <c r="C36" s="132" t="s">
        <v>307</v>
      </c>
      <c r="D36" s="229">
        <v>12000</v>
      </c>
      <c r="E36" s="230"/>
      <c r="F36" s="101" t="s">
        <v>195</v>
      </c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8" ht="21.75" customHeight="1">
      <c r="A37" s="223"/>
      <c r="B37" s="221"/>
      <c r="C37" s="218" t="s">
        <v>319</v>
      </c>
      <c r="D37" s="229">
        <v>5000</v>
      </c>
      <c r="E37" s="230"/>
      <c r="F37" s="101" t="s">
        <v>195</v>
      </c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</row>
    <row r="38" spans="1:18" ht="21.75" customHeight="1">
      <c r="A38" s="223"/>
      <c r="B38" s="221"/>
      <c r="C38" s="227" t="s">
        <v>302</v>
      </c>
      <c r="D38" s="229">
        <v>15000</v>
      </c>
      <c r="E38" s="230"/>
      <c r="F38" s="232" t="s">
        <v>324</v>
      </c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1:18" ht="21.75" customHeight="1">
      <c r="A39" s="223"/>
      <c r="B39" s="221"/>
      <c r="C39" s="132" t="s">
        <v>321</v>
      </c>
      <c r="D39" s="229">
        <v>4000</v>
      </c>
      <c r="E39" s="230"/>
      <c r="F39" s="232" t="s">
        <v>324</v>
      </c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</row>
    <row r="40" spans="1:18" ht="21.75" customHeight="1">
      <c r="A40" s="223"/>
      <c r="B40" s="221"/>
      <c r="C40" s="110" t="s">
        <v>322</v>
      </c>
      <c r="D40" s="229">
        <v>7500</v>
      </c>
      <c r="E40" s="230"/>
      <c r="F40" s="232" t="s">
        <v>324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</row>
    <row r="41" spans="1:18" ht="21.75" customHeight="1">
      <c r="A41" s="224"/>
      <c r="B41" s="222"/>
      <c r="C41" s="233" t="s">
        <v>323</v>
      </c>
      <c r="D41" s="229">
        <v>51000</v>
      </c>
      <c r="E41" s="230"/>
      <c r="F41" s="232" t="s">
        <v>324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7" spans="1:18" ht="21.75" customHeight="1">
      <c r="A47" s="288">
        <v>23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</row>
  </sheetData>
  <sheetProtection/>
  <mergeCells count="23">
    <mergeCell ref="A24:R24"/>
    <mergeCell ref="B25:B26"/>
    <mergeCell ref="C25:C26"/>
    <mergeCell ref="E25:E26"/>
    <mergeCell ref="F25:F26"/>
    <mergeCell ref="G25:I25"/>
    <mergeCell ref="J25:R25"/>
    <mergeCell ref="A4:A5"/>
    <mergeCell ref="B4:B5"/>
    <mergeCell ref="C4:C5"/>
    <mergeCell ref="E4:E5"/>
    <mergeCell ref="A47:R47"/>
    <mergeCell ref="G4:I4"/>
    <mergeCell ref="J4:R4"/>
    <mergeCell ref="A10:A11"/>
    <mergeCell ref="B10:B11"/>
    <mergeCell ref="A25:A26"/>
    <mergeCell ref="C10:C11"/>
    <mergeCell ref="E10:E11"/>
    <mergeCell ref="F10:F11"/>
    <mergeCell ref="G10:I10"/>
    <mergeCell ref="J10:R10"/>
    <mergeCell ref="F4:F5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L26"/>
  <sheetViews>
    <sheetView view="pageBreakPreview" zoomScale="60" zoomScalePageLayoutView="0" workbookViewId="0" topLeftCell="A1">
      <selection activeCell="R16" sqref="R16"/>
    </sheetView>
  </sheetViews>
  <sheetFormatPr defaultColWidth="9.140625" defaultRowHeight="21.75"/>
  <sheetData>
    <row r="1" spans="1:12" ht="24">
      <c r="A1" s="1"/>
      <c r="B1" s="1"/>
      <c r="C1" s="1"/>
      <c r="D1" s="1"/>
      <c r="E1" s="1"/>
      <c r="F1" s="1"/>
      <c r="G1" s="1"/>
      <c r="H1" s="1"/>
      <c r="I1" s="1"/>
      <c r="J1" s="13"/>
      <c r="L1" s="16"/>
    </row>
    <row r="2" spans="1:10" ht="21.75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21.75">
      <c r="A3" s="1"/>
      <c r="B3" s="1"/>
      <c r="C3" s="1"/>
      <c r="D3" s="1"/>
      <c r="E3" s="1"/>
      <c r="F3" s="1"/>
      <c r="G3" s="1"/>
      <c r="H3" s="1"/>
      <c r="I3" s="1"/>
      <c r="J3" s="13"/>
    </row>
    <row r="4" spans="1:10" ht="21.75">
      <c r="A4" s="1"/>
      <c r="B4" s="1"/>
      <c r="C4" s="1"/>
      <c r="D4" s="1"/>
      <c r="E4" s="1"/>
      <c r="F4" s="1"/>
      <c r="G4" s="1"/>
      <c r="H4" s="1"/>
      <c r="I4" s="1"/>
      <c r="J4" s="13"/>
    </row>
    <row r="5" spans="1:10" ht="21.75">
      <c r="A5" s="1"/>
      <c r="B5" s="1"/>
      <c r="C5" s="1"/>
      <c r="D5" s="1"/>
      <c r="E5" s="1"/>
      <c r="F5" s="1"/>
      <c r="G5" s="1"/>
      <c r="H5" s="1"/>
      <c r="I5" s="1"/>
      <c r="J5" s="13"/>
    </row>
    <row r="6" spans="1:10" ht="21.75">
      <c r="A6" s="1"/>
      <c r="B6" s="1"/>
      <c r="C6" s="1"/>
      <c r="D6" s="1"/>
      <c r="E6" s="1"/>
      <c r="F6" s="1"/>
      <c r="G6" s="1"/>
      <c r="H6" s="1"/>
      <c r="I6" s="1"/>
      <c r="J6" s="13"/>
    </row>
    <row r="7" spans="1:9" ht="21.75">
      <c r="A7" s="1"/>
      <c r="B7" s="1"/>
      <c r="C7" s="1"/>
      <c r="D7" s="1"/>
      <c r="E7" s="1"/>
      <c r="F7" s="1"/>
      <c r="G7" s="1"/>
      <c r="H7" s="1"/>
      <c r="I7" s="1"/>
    </row>
    <row r="8" spans="1:9" ht="21.75">
      <c r="A8" s="1"/>
      <c r="B8" s="1"/>
      <c r="C8" s="1"/>
      <c r="D8" s="1"/>
      <c r="E8" s="1"/>
      <c r="F8" s="1"/>
      <c r="G8" s="1"/>
      <c r="H8" s="1"/>
      <c r="I8" s="1"/>
    </row>
    <row r="9" spans="1:9" ht="21.75">
      <c r="A9" s="1"/>
      <c r="B9" s="1"/>
      <c r="C9" s="1"/>
      <c r="D9" s="1"/>
      <c r="E9" s="1"/>
      <c r="F9" s="1"/>
      <c r="G9" s="1"/>
      <c r="H9" s="1"/>
      <c r="I9" s="1"/>
    </row>
    <row r="10" spans="1:9" ht="21.75">
      <c r="A10" s="1"/>
      <c r="B10" s="1"/>
      <c r="C10" s="1"/>
      <c r="D10" s="1"/>
      <c r="E10" s="1"/>
      <c r="F10" s="1"/>
      <c r="G10" s="1"/>
      <c r="H10" s="1"/>
      <c r="I10" s="1"/>
    </row>
    <row r="11" spans="1:9" ht="21.75">
      <c r="A11" s="1"/>
      <c r="B11" s="1"/>
      <c r="C11" s="1"/>
      <c r="D11" s="1"/>
      <c r="E11" s="1"/>
      <c r="F11" s="1"/>
      <c r="G11" s="1"/>
      <c r="H11" s="1"/>
      <c r="I11" s="1"/>
    </row>
    <row r="12" spans="1:9" ht="21.75">
      <c r="A12" s="1"/>
      <c r="B12" s="1"/>
      <c r="C12" s="1"/>
      <c r="D12" s="1"/>
      <c r="E12" s="1"/>
      <c r="F12" s="1"/>
      <c r="G12" s="1"/>
      <c r="H12" s="1"/>
      <c r="I12" s="1"/>
    </row>
    <row r="13" spans="1:12" ht="60.75">
      <c r="A13" s="243" t="s">
        <v>182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</row>
    <row r="14" spans="1:12" ht="21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0.75">
      <c r="A15" s="243" t="s">
        <v>183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</row>
    <row r="16" spans="1:9" ht="21.75">
      <c r="A16" s="1"/>
      <c r="B16" s="1"/>
      <c r="C16" s="1"/>
      <c r="D16" s="1"/>
      <c r="E16" s="1"/>
      <c r="F16" s="1"/>
      <c r="G16" s="1"/>
      <c r="H16" s="1"/>
      <c r="I16" s="1"/>
    </row>
    <row r="17" spans="1:9" ht="21.75">
      <c r="A17" s="1"/>
      <c r="B17" s="1"/>
      <c r="C17" s="1"/>
      <c r="D17" s="1"/>
      <c r="E17" s="1"/>
      <c r="F17" s="1"/>
      <c r="G17" s="1"/>
      <c r="H17" s="1"/>
      <c r="I17" s="1"/>
    </row>
    <row r="18" spans="1:9" ht="21.75">
      <c r="A18" s="1"/>
      <c r="B18" s="1"/>
      <c r="C18" s="1"/>
      <c r="D18" s="1"/>
      <c r="E18" s="1"/>
      <c r="F18" s="1"/>
      <c r="G18" s="1"/>
      <c r="H18" s="1"/>
      <c r="I18" s="1"/>
    </row>
    <row r="19" spans="1:9" ht="21.75">
      <c r="A19" s="1"/>
      <c r="B19" s="1"/>
      <c r="C19" s="1"/>
      <c r="D19" s="1"/>
      <c r="E19" s="1"/>
      <c r="F19" s="1"/>
      <c r="G19" s="1"/>
      <c r="H19" s="1"/>
      <c r="I19" s="1"/>
    </row>
    <row r="20" spans="1:9" ht="21.75">
      <c r="A20" s="1"/>
      <c r="B20" s="1"/>
      <c r="C20" s="1"/>
      <c r="D20" s="1"/>
      <c r="E20" s="1"/>
      <c r="F20" s="1"/>
      <c r="G20" s="1"/>
      <c r="H20" s="1"/>
      <c r="I20" s="1"/>
    </row>
    <row r="21" spans="1:9" ht="21.75">
      <c r="A21" s="1"/>
      <c r="B21" s="1"/>
      <c r="C21" s="1"/>
      <c r="D21" s="1"/>
      <c r="E21" s="1"/>
      <c r="F21" s="1"/>
      <c r="G21" s="1"/>
      <c r="H21" s="1"/>
      <c r="I21" s="1"/>
    </row>
    <row r="22" spans="1:9" ht="21.75">
      <c r="A22" s="1"/>
      <c r="B22" s="1"/>
      <c r="C22" s="1"/>
      <c r="D22" s="1"/>
      <c r="E22" s="1"/>
      <c r="F22" s="1"/>
      <c r="G22" s="1"/>
      <c r="H22" s="1"/>
      <c r="I22" s="1"/>
    </row>
    <row r="23" spans="1:9" ht="21.75">
      <c r="A23" s="1"/>
      <c r="B23" s="1"/>
      <c r="C23" s="1"/>
      <c r="D23" s="1"/>
      <c r="E23" s="1"/>
      <c r="F23" s="1"/>
      <c r="G23" s="1"/>
      <c r="H23" s="1"/>
      <c r="I23" s="1"/>
    </row>
    <row r="24" spans="1:9" ht="21.75">
      <c r="A24" s="1"/>
      <c r="B24" s="1"/>
      <c r="C24" s="1"/>
      <c r="D24" s="1"/>
      <c r="E24" s="1"/>
      <c r="F24" s="1"/>
      <c r="G24" s="1"/>
      <c r="H24" s="1"/>
      <c r="I24" s="1"/>
    </row>
    <row r="25" spans="1:9" ht="21.75">
      <c r="A25" s="1"/>
      <c r="B25" s="1"/>
      <c r="C25" s="1"/>
      <c r="D25" s="1"/>
      <c r="E25" s="1"/>
      <c r="F25" s="1"/>
      <c r="G25" s="1"/>
      <c r="H25" s="1"/>
      <c r="I25" s="1"/>
    </row>
    <row r="26" spans="1:9" ht="24">
      <c r="A26" s="1"/>
      <c r="B26" s="1"/>
      <c r="C26" s="1"/>
      <c r="D26" s="1"/>
      <c r="E26" s="1"/>
      <c r="F26" s="1"/>
      <c r="G26" s="1"/>
      <c r="H26" s="1"/>
      <c r="I26" s="15"/>
    </row>
  </sheetData>
  <sheetProtection/>
  <mergeCells count="2">
    <mergeCell ref="A15:L15"/>
    <mergeCell ref="A13:L13"/>
  </mergeCells>
  <printOptions/>
  <pageMargins left="0.2362204724409449" right="0.2362204724409449" top="0.36" bottom="0.3937007874015748" header="0.31496062992125984" footer="0.236220472440944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N595"/>
  <sheetViews>
    <sheetView tabSelected="1" view="pageBreakPreview" zoomScaleNormal="90" zoomScaleSheetLayoutView="100" zoomScalePageLayoutView="0" workbookViewId="0" topLeftCell="A13">
      <selection activeCell="A35" sqref="A35"/>
    </sheetView>
  </sheetViews>
  <sheetFormatPr defaultColWidth="9.140625" defaultRowHeight="21.75"/>
  <cols>
    <col min="1" max="1" width="63.8515625" style="52" bestFit="1" customWidth="1"/>
    <col min="2" max="2" width="9.140625" style="52" customWidth="1"/>
    <col min="3" max="3" width="12.421875" style="52" customWidth="1"/>
    <col min="4" max="4" width="14.57421875" style="52" customWidth="1"/>
    <col min="5" max="5" width="13.8515625" style="52" bestFit="1" customWidth="1"/>
    <col min="6" max="6" width="12.57421875" style="52" customWidth="1"/>
    <col min="7" max="7" width="11.7109375" style="197" customWidth="1"/>
    <col min="8" max="8" width="18.57421875" style="52" customWidth="1"/>
  </cols>
  <sheetData>
    <row r="1" ht="22.5">
      <c r="H1" s="177" t="s">
        <v>187</v>
      </c>
    </row>
    <row r="2" spans="1:8" ht="18.75" customHeight="1">
      <c r="A2" s="252" t="s">
        <v>175</v>
      </c>
      <c r="B2" s="252"/>
      <c r="C2" s="252"/>
      <c r="D2" s="252"/>
      <c r="E2" s="252"/>
      <c r="F2" s="252"/>
      <c r="G2" s="252"/>
      <c r="H2" s="252"/>
    </row>
    <row r="3" spans="1:8" ht="21.75">
      <c r="A3" s="252" t="s">
        <v>335</v>
      </c>
      <c r="B3" s="252"/>
      <c r="C3" s="252"/>
      <c r="D3" s="252"/>
      <c r="E3" s="252"/>
      <c r="F3" s="252"/>
      <c r="G3" s="252"/>
      <c r="H3" s="252"/>
    </row>
    <row r="4" spans="1:8" ht="21.75">
      <c r="A4" s="252" t="s">
        <v>18</v>
      </c>
      <c r="B4" s="252"/>
      <c r="C4" s="252"/>
      <c r="D4" s="252"/>
      <c r="E4" s="252"/>
      <c r="F4" s="252"/>
      <c r="G4" s="252"/>
      <c r="H4" s="252"/>
    </row>
    <row r="5" spans="1:8" ht="24.75" customHeight="1">
      <c r="A5" s="54"/>
      <c r="B5" s="54"/>
      <c r="C5" s="54"/>
      <c r="D5" s="54"/>
      <c r="E5" s="54"/>
      <c r="F5" s="54"/>
      <c r="G5" s="198"/>
      <c r="H5" s="54"/>
    </row>
    <row r="6" spans="1:8" s="12" customFormat="1" ht="20.25" customHeight="1">
      <c r="A6" s="56" t="s">
        <v>11</v>
      </c>
      <c r="B6" s="244" t="s">
        <v>12</v>
      </c>
      <c r="C6" s="245"/>
      <c r="D6" s="244" t="s">
        <v>170</v>
      </c>
      <c r="E6" s="245"/>
      <c r="F6" s="56" t="s">
        <v>13</v>
      </c>
      <c r="G6" s="199" t="s">
        <v>171</v>
      </c>
      <c r="H6" s="246" t="s">
        <v>172</v>
      </c>
    </row>
    <row r="7" spans="1:8" s="12" customFormat="1" ht="21">
      <c r="A7" s="57"/>
      <c r="B7" s="55" t="s">
        <v>16</v>
      </c>
      <c r="C7" s="176" t="s">
        <v>186</v>
      </c>
      <c r="D7" s="55" t="s">
        <v>173</v>
      </c>
      <c r="E7" s="55" t="s">
        <v>174</v>
      </c>
      <c r="F7" s="57" t="s">
        <v>17</v>
      </c>
      <c r="G7" s="200" t="s">
        <v>13</v>
      </c>
      <c r="H7" s="247"/>
    </row>
    <row r="8" spans="1:8" s="13" customFormat="1" ht="23.25">
      <c r="A8" s="83" t="s">
        <v>66</v>
      </c>
      <c r="B8" s="58"/>
      <c r="C8" s="58"/>
      <c r="D8" s="58"/>
      <c r="E8" s="58"/>
      <c r="F8" s="58"/>
      <c r="G8" s="201"/>
      <c r="H8" s="58"/>
    </row>
    <row r="9" spans="1:13" s="14" customFormat="1" ht="21.75">
      <c r="A9" s="71" t="s">
        <v>67</v>
      </c>
      <c r="B9" s="51">
        <v>3</v>
      </c>
      <c r="C9" s="51">
        <v>12</v>
      </c>
      <c r="D9" s="87">
        <f>B9*100/B59</f>
        <v>6.666666666666667</v>
      </c>
      <c r="E9" s="87">
        <f>C9*100/C59</f>
        <v>12.371134020618557</v>
      </c>
      <c r="F9" s="59">
        <f>500000+245000+68000+267000+184000+253000+500000+500000+386000+124000+115000+114000</f>
        <v>3256000</v>
      </c>
      <c r="G9" s="147">
        <f>F9*100/F59</f>
        <v>10.332565160849732</v>
      </c>
      <c r="H9" s="59" t="s">
        <v>197</v>
      </c>
      <c r="M9" s="73"/>
    </row>
    <row r="10" spans="1:8" s="14" customFormat="1" ht="21.75">
      <c r="A10" s="71" t="s">
        <v>68</v>
      </c>
      <c r="B10" s="51">
        <v>0</v>
      </c>
      <c r="C10" s="51">
        <v>0</v>
      </c>
      <c r="D10" s="87">
        <f>B10*100/B59</f>
        <v>0</v>
      </c>
      <c r="E10" s="87">
        <f>C10*100/C59</f>
        <v>0</v>
      </c>
      <c r="F10" s="59">
        <v>0</v>
      </c>
      <c r="G10" s="147">
        <f>F10*100/F59</f>
        <v>0</v>
      </c>
      <c r="H10" s="59" t="s">
        <v>197</v>
      </c>
    </row>
    <row r="11" spans="1:14" s="14" customFormat="1" ht="42">
      <c r="A11" s="72" t="s">
        <v>69</v>
      </c>
      <c r="B11" s="51">
        <v>0</v>
      </c>
      <c r="C11" s="51">
        <v>0</v>
      </c>
      <c r="D11" s="149">
        <f>B11*100/B59</f>
        <v>0</v>
      </c>
      <c r="E11" s="149">
        <f>C11*100/C59</f>
        <v>0</v>
      </c>
      <c r="F11" s="150">
        <v>0</v>
      </c>
      <c r="G11" s="149">
        <f>F11*100/F59</f>
        <v>0</v>
      </c>
      <c r="H11" s="59" t="s">
        <v>197</v>
      </c>
      <c r="N11" s="73"/>
    </row>
    <row r="12" spans="1:8" s="14" customFormat="1" ht="42">
      <c r="A12" s="72" t="s">
        <v>70</v>
      </c>
      <c r="B12" s="159">
        <v>1</v>
      </c>
      <c r="C12" s="159">
        <v>5</v>
      </c>
      <c r="D12" s="149">
        <f>B12*100/B59</f>
        <v>2.2222222222222223</v>
      </c>
      <c r="E12" s="149">
        <f>C12*100/C59</f>
        <v>5.154639175257732</v>
      </c>
      <c r="F12" s="150">
        <f>84000+500000+500000+63000+219000</f>
        <v>1366000</v>
      </c>
      <c r="G12" s="149">
        <f>F12*100/F59</f>
        <v>4.3348538113392925</v>
      </c>
      <c r="H12" s="59" t="s">
        <v>197</v>
      </c>
    </row>
    <row r="13" spans="1:8" s="14" customFormat="1" ht="21.75">
      <c r="A13" s="71" t="s">
        <v>71</v>
      </c>
      <c r="B13" s="51">
        <v>2</v>
      </c>
      <c r="C13" s="51">
        <v>7</v>
      </c>
      <c r="D13" s="87">
        <f>B13*100/B59</f>
        <v>4.444444444444445</v>
      </c>
      <c r="E13" s="87">
        <f>C13*100/C59</f>
        <v>7.216494845360825</v>
      </c>
      <c r="F13" s="59">
        <f>500000+500000+281000+500000+300000+280000+1250000</f>
        <v>3611000</v>
      </c>
      <c r="G13" s="147">
        <f>F13*100/F59</f>
        <v>11.459119409038202</v>
      </c>
      <c r="H13" s="59" t="s">
        <v>197</v>
      </c>
    </row>
    <row r="14" spans="1:8" s="2" customFormat="1" ht="21">
      <c r="A14" s="55" t="s">
        <v>10</v>
      </c>
      <c r="B14" s="60">
        <f>SUM(B9:B13)</f>
        <v>6</v>
      </c>
      <c r="C14" s="60">
        <f>SUM(C9:C13)</f>
        <v>24</v>
      </c>
      <c r="D14" s="146">
        <f>SUM(D9:D13)</f>
        <v>13.333333333333334</v>
      </c>
      <c r="E14" s="146">
        <f>SUM(E9:E13)</f>
        <v>24.742268041237114</v>
      </c>
      <c r="F14" s="60">
        <f>SUM(F9:F13)</f>
        <v>8233000</v>
      </c>
      <c r="G14" s="148">
        <f>F14*100/F59</f>
        <v>26.126538381227228</v>
      </c>
      <c r="H14" s="60"/>
    </row>
    <row r="15" spans="1:8" ht="21.75">
      <c r="A15" s="84" t="s">
        <v>72</v>
      </c>
      <c r="B15" s="58"/>
      <c r="C15" s="58"/>
      <c r="D15" s="58"/>
      <c r="E15" s="58"/>
      <c r="F15" s="58"/>
      <c r="G15" s="201"/>
      <c r="H15" s="58"/>
    </row>
    <row r="16" spans="1:8" ht="61.5" customHeight="1">
      <c r="A16" s="72" t="s">
        <v>73</v>
      </c>
      <c r="B16" s="51">
        <v>0</v>
      </c>
      <c r="C16" s="51">
        <v>0</v>
      </c>
      <c r="D16" s="147">
        <f>B16*100/B59</f>
        <v>0</v>
      </c>
      <c r="E16" s="147">
        <f>C16*100/C59</f>
        <v>0</v>
      </c>
      <c r="F16" s="59">
        <v>0</v>
      </c>
      <c r="G16" s="151">
        <f>F16*100/F59</f>
        <v>0</v>
      </c>
      <c r="H16" s="88" t="s">
        <v>248</v>
      </c>
    </row>
    <row r="17" spans="1:8" ht="42.75" customHeight="1">
      <c r="A17" s="72" t="s">
        <v>74</v>
      </c>
      <c r="B17" s="51">
        <v>1</v>
      </c>
      <c r="C17" s="51">
        <v>1</v>
      </c>
      <c r="D17" s="147">
        <f>B17*100/B59</f>
        <v>2.2222222222222223</v>
      </c>
      <c r="E17" s="147">
        <f>C17*100/C59</f>
        <v>1.0309278350515463</v>
      </c>
      <c r="F17" s="59">
        <v>50000</v>
      </c>
      <c r="G17" s="151">
        <f>F17*100/F59</f>
        <v>0.15866961242091113</v>
      </c>
      <c r="H17" s="88" t="s">
        <v>248</v>
      </c>
    </row>
    <row r="18" spans="1:8" ht="41.25" customHeight="1">
      <c r="A18" s="72" t="s">
        <v>75</v>
      </c>
      <c r="B18" s="51">
        <v>0</v>
      </c>
      <c r="C18" s="51">
        <v>0</v>
      </c>
      <c r="D18" s="147">
        <f>B18*100/B59</f>
        <v>0</v>
      </c>
      <c r="E18" s="147">
        <f>C18*100/C59</f>
        <v>0</v>
      </c>
      <c r="F18" s="59">
        <v>0</v>
      </c>
      <c r="G18" s="151">
        <f>F18*100/F59</f>
        <v>0</v>
      </c>
      <c r="H18" s="88" t="s">
        <v>248</v>
      </c>
    </row>
    <row r="19" spans="1:8" ht="23.25">
      <c r="A19" s="71" t="s">
        <v>76</v>
      </c>
      <c r="B19" s="61">
        <v>0</v>
      </c>
      <c r="C19" s="61">
        <v>0</v>
      </c>
      <c r="D19" s="147">
        <f>B19*100/B59</f>
        <v>0</v>
      </c>
      <c r="E19" s="147">
        <f>C19*100/C59</f>
        <v>0</v>
      </c>
      <c r="F19" s="59">
        <v>0</v>
      </c>
      <c r="G19" s="151">
        <f>F19*100/F59</f>
        <v>0</v>
      </c>
      <c r="H19" s="88" t="s">
        <v>248</v>
      </c>
    </row>
    <row r="20" spans="1:8" s="2" customFormat="1" ht="21">
      <c r="A20" s="55" t="s">
        <v>10</v>
      </c>
      <c r="B20" s="55">
        <f>SUM(B16:B19)</f>
        <v>1</v>
      </c>
      <c r="C20" s="55">
        <f>SUM(C16:C19)</f>
        <v>1</v>
      </c>
      <c r="D20" s="148">
        <f>SUM(D16:D19)</f>
        <v>2.2222222222222223</v>
      </c>
      <c r="E20" s="148">
        <f>SUM(E16:E19)</f>
        <v>1.0309278350515463</v>
      </c>
      <c r="F20" s="60">
        <f>SUM(F16:F19)</f>
        <v>50000</v>
      </c>
      <c r="G20" s="148">
        <f>F20*100/F59</f>
        <v>0.15866961242091113</v>
      </c>
      <c r="H20" s="60"/>
    </row>
    <row r="21" spans="1:8" s="2" customFormat="1" ht="16.5" customHeight="1">
      <c r="A21" s="249">
        <v>3</v>
      </c>
      <c r="B21" s="249"/>
      <c r="C21" s="249"/>
      <c r="D21" s="249"/>
      <c r="E21" s="249"/>
      <c r="F21" s="249"/>
      <c r="G21" s="249"/>
      <c r="H21" s="249"/>
    </row>
    <row r="22" spans="1:8" s="2" customFormat="1" ht="21">
      <c r="A22" s="56" t="s">
        <v>11</v>
      </c>
      <c r="B22" s="244" t="s">
        <v>12</v>
      </c>
      <c r="C22" s="245"/>
      <c r="D22" s="244" t="s">
        <v>170</v>
      </c>
      <c r="E22" s="245"/>
      <c r="F22" s="56" t="s">
        <v>13</v>
      </c>
      <c r="G22" s="199" t="s">
        <v>171</v>
      </c>
      <c r="H22" s="246" t="s">
        <v>172</v>
      </c>
    </row>
    <row r="23" spans="1:8" s="2" customFormat="1" ht="21">
      <c r="A23" s="57"/>
      <c r="B23" s="55" t="s">
        <v>16</v>
      </c>
      <c r="C23" s="176" t="s">
        <v>186</v>
      </c>
      <c r="D23" s="55" t="s">
        <v>173</v>
      </c>
      <c r="E23" s="55" t="s">
        <v>174</v>
      </c>
      <c r="F23" s="57" t="s">
        <v>17</v>
      </c>
      <c r="G23" s="200" t="s">
        <v>13</v>
      </c>
      <c r="H23" s="247"/>
    </row>
    <row r="24" spans="1:8" s="2" customFormat="1" ht="22.5">
      <c r="A24" s="83" t="s">
        <v>77</v>
      </c>
      <c r="B24" s="58"/>
      <c r="C24" s="58"/>
      <c r="D24" s="58"/>
      <c r="E24" s="58"/>
      <c r="F24" s="58"/>
      <c r="G24" s="201"/>
      <c r="H24" s="58"/>
    </row>
    <row r="25" spans="1:8" s="2" customFormat="1" ht="43.5">
      <c r="A25" s="72" t="s">
        <v>78</v>
      </c>
      <c r="B25" s="51">
        <v>5</v>
      </c>
      <c r="C25" s="51">
        <v>5</v>
      </c>
      <c r="D25" s="151">
        <f>B25*100/B59</f>
        <v>11.11111111111111</v>
      </c>
      <c r="E25" s="151">
        <f>C25*100/C59</f>
        <v>5.154639175257732</v>
      </c>
      <c r="F25" s="145">
        <f>70000+30000+30000+16000+10000</f>
        <v>156000</v>
      </c>
      <c r="G25" s="151">
        <f>F25*100/F59</f>
        <v>0.4950491907532427</v>
      </c>
      <c r="H25" s="241" t="s">
        <v>336</v>
      </c>
    </row>
    <row r="26" spans="1:8" s="2" customFormat="1" ht="22.5">
      <c r="A26" s="71" t="s">
        <v>79</v>
      </c>
      <c r="B26" s="51">
        <v>1</v>
      </c>
      <c r="C26" s="51">
        <v>5</v>
      </c>
      <c r="D26" s="151">
        <f>B26*100/B59</f>
        <v>2.2222222222222223</v>
      </c>
      <c r="E26" s="151">
        <f>C26*100/C59</f>
        <v>5.154639175257732</v>
      </c>
      <c r="F26" s="145">
        <f>60000+15000+50000+20000+100000</f>
        <v>245000</v>
      </c>
      <c r="G26" s="151">
        <f>F26*100/F59</f>
        <v>0.7774811008624646</v>
      </c>
      <c r="H26" s="51" t="s">
        <v>19</v>
      </c>
    </row>
    <row r="27" spans="1:8" s="2" customFormat="1" ht="43.5">
      <c r="A27" s="72" t="s">
        <v>80</v>
      </c>
      <c r="B27" s="51">
        <v>3</v>
      </c>
      <c r="C27" s="51">
        <v>3</v>
      </c>
      <c r="D27" s="151">
        <f>B27*100/B59</f>
        <v>6.666666666666667</v>
      </c>
      <c r="E27" s="151">
        <f>C27*100/C59</f>
        <v>3.0927835051546393</v>
      </c>
      <c r="F27" s="175">
        <f>90000+14670000+4147200</f>
        <v>18907200</v>
      </c>
      <c r="G27" s="151">
        <f>F27*100/F59</f>
        <v>59.99996191929302</v>
      </c>
      <c r="H27" s="88" t="s">
        <v>248</v>
      </c>
    </row>
    <row r="28" spans="1:8" s="2" customFormat="1" ht="43.5">
      <c r="A28" s="72" t="s">
        <v>81</v>
      </c>
      <c r="B28" s="51">
        <v>1</v>
      </c>
      <c r="C28" s="51">
        <v>2</v>
      </c>
      <c r="D28" s="151">
        <f>B28*100/B59</f>
        <v>2.2222222222222223</v>
      </c>
      <c r="E28" s="151">
        <f>C28*100/C59</f>
        <v>2.0618556701030926</v>
      </c>
      <c r="F28" s="145">
        <f>100000+50000</f>
        <v>150000</v>
      </c>
      <c r="G28" s="151">
        <f>F28*100/F59</f>
        <v>0.4760088372627334</v>
      </c>
      <c r="H28" s="51" t="s">
        <v>19</v>
      </c>
    </row>
    <row r="29" spans="1:8" s="2" customFormat="1" ht="22.5">
      <c r="A29" s="71" t="s">
        <v>82</v>
      </c>
      <c r="B29" s="51">
        <v>0</v>
      </c>
      <c r="C29" s="51">
        <v>0</v>
      </c>
      <c r="D29" s="151">
        <f>B29*100/B59</f>
        <v>0</v>
      </c>
      <c r="E29" s="151">
        <f>C29*100/C59</f>
        <v>0</v>
      </c>
      <c r="F29" s="145">
        <v>0</v>
      </c>
      <c r="G29" s="151">
        <f>F29*100/F59</f>
        <v>0</v>
      </c>
      <c r="H29" s="51" t="s">
        <v>19</v>
      </c>
    </row>
    <row r="30" spans="1:8" s="2" customFormat="1" ht="21">
      <c r="A30" s="55" t="s">
        <v>10</v>
      </c>
      <c r="B30" s="60">
        <f>SUM(B25:B29)</f>
        <v>10</v>
      </c>
      <c r="C30" s="60">
        <f>SUM(C25:C29)</f>
        <v>15</v>
      </c>
      <c r="D30" s="148">
        <f>SUM(D25:D29)</f>
        <v>22.22222222222222</v>
      </c>
      <c r="E30" s="148">
        <f>SUM(E25:E29)</f>
        <v>15.463917525773196</v>
      </c>
      <c r="F30" s="60">
        <f>SUM(F25:F29)</f>
        <v>19458200</v>
      </c>
      <c r="G30" s="148">
        <f>F30*100/F59</f>
        <v>61.74850104817146</v>
      </c>
      <c r="H30" s="60"/>
    </row>
    <row r="31" spans="1:8" ht="23.25">
      <c r="A31" s="82" t="s">
        <v>83</v>
      </c>
      <c r="B31" s="62"/>
      <c r="C31" s="62"/>
      <c r="D31" s="63"/>
      <c r="E31" s="63"/>
      <c r="F31" s="58"/>
      <c r="G31" s="201"/>
      <c r="H31" s="58"/>
    </row>
    <row r="32" spans="1:8" ht="23.25">
      <c r="A32" s="71" t="s">
        <v>84</v>
      </c>
      <c r="B32" s="64">
        <v>1</v>
      </c>
      <c r="C32" s="64">
        <v>2</v>
      </c>
      <c r="D32" s="151">
        <f>B32*100/B59</f>
        <v>2.2222222222222223</v>
      </c>
      <c r="E32" s="151">
        <f>C32*100/C59</f>
        <v>2.0618556701030926</v>
      </c>
      <c r="F32" s="145">
        <f>80000+90000</f>
        <v>170000</v>
      </c>
      <c r="G32" s="151">
        <f>F32*100/F59</f>
        <v>0.5394766822310978</v>
      </c>
      <c r="H32" s="64" t="s">
        <v>195</v>
      </c>
    </row>
    <row r="33" spans="1:8" ht="23.25">
      <c r="A33" s="71" t="s">
        <v>85</v>
      </c>
      <c r="B33" s="64">
        <v>1</v>
      </c>
      <c r="C33" s="64">
        <v>1</v>
      </c>
      <c r="D33" s="151">
        <f>B33*100/B59</f>
        <v>2.2222222222222223</v>
      </c>
      <c r="E33" s="151">
        <f>C33*100/C59</f>
        <v>1.0309278350515463</v>
      </c>
      <c r="F33" s="145">
        <f>170000</f>
        <v>170000</v>
      </c>
      <c r="G33" s="151">
        <f>F33*100/F59</f>
        <v>0.5394766822310978</v>
      </c>
      <c r="H33" s="64" t="s">
        <v>195</v>
      </c>
    </row>
    <row r="34" spans="1:8" ht="23.25">
      <c r="A34" s="71" t="s">
        <v>86</v>
      </c>
      <c r="B34" s="64">
        <v>0</v>
      </c>
      <c r="C34" s="64">
        <v>0</v>
      </c>
      <c r="D34" s="151">
        <f>B34*100/B59</f>
        <v>0</v>
      </c>
      <c r="E34" s="151">
        <f>C34*100/C59</f>
        <v>0</v>
      </c>
      <c r="F34" s="145">
        <v>0</v>
      </c>
      <c r="G34" s="151">
        <f>F34*100/F59</f>
        <v>0</v>
      </c>
      <c r="H34" s="64" t="s">
        <v>195</v>
      </c>
    </row>
    <row r="35" spans="1:8" ht="23.25">
      <c r="A35" s="71" t="s">
        <v>87</v>
      </c>
      <c r="B35" s="64">
        <v>2</v>
      </c>
      <c r="C35" s="64">
        <v>2</v>
      </c>
      <c r="D35" s="151">
        <f>B35*100/B59</f>
        <v>4.444444444444445</v>
      </c>
      <c r="E35" s="151">
        <f>C35*100/C59</f>
        <v>2.0618556701030926</v>
      </c>
      <c r="F35" s="145">
        <f>160000+280000</f>
        <v>440000</v>
      </c>
      <c r="G35" s="151">
        <f>F35*100/F59</f>
        <v>1.396292589304018</v>
      </c>
      <c r="H35" s="64" t="s">
        <v>330</v>
      </c>
    </row>
    <row r="36" spans="1:8" ht="44.25">
      <c r="A36" s="72" t="s">
        <v>88</v>
      </c>
      <c r="B36" s="59">
        <v>2</v>
      </c>
      <c r="C36" s="59">
        <v>2</v>
      </c>
      <c r="D36" s="151">
        <f>B36*100/B59</f>
        <v>4.444444444444445</v>
      </c>
      <c r="E36" s="151">
        <f>C36*100/C59</f>
        <v>2.0618556701030926</v>
      </c>
      <c r="F36" s="145">
        <f>30000+30000</f>
        <v>60000</v>
      </c>
      <c r="G36" s="151">
        <f>F36*100/F59</f>
        <v>0.19040353490509335</v>
      </c>
      <c r="H36" s="64" t="s">
        <v>195</v>
      </c>
    </row>
    <row r="37" spans="1:8" s="2" customFormat="1" ht="21">
      <c r="A37" s="55" t="s">
        <v>10</v>
      </c>
      <c r="B37" s="60">
        <f>SUM(B32:B36)</f>
        <v>6</v>
      </c>
      <c r="C37" s="60">
        <f>SUM(C32:C36)</f>
        <v>7</v>
      </c>
      <c r="D37" s="148">
        <f>SUM(D32:D36)</f>
        <v>13.333333333333334</v>
      </c>
      <c r="E37" s="148">
        <f>SUM(E32:E36)</f>
        <v>7.216494845360824</v>
      </c>
      <c r="F37" s="60">
        <f>SUM(F32:F36)</f>
        <v>840000</v>
      </c>
      <c r="G37" s="148">
        <f>F37*100/F59</f>
        <v>2.665649488671307</v>
      </c>
      <c r="H37" s="60"/>
    </row>
    <row r="38" spans="1:8" s="2" customFormat="1" ht="21">
      <c r="A38" s="65"/>
      <c r="B38" s="66"/>
      <c r="C38" s="66"/>
      <c r="D38" s="66"/>
      <c r="E38" s="66"/>
      <c r="F38" s="66"/>
      <c r="G38" s="202"/>
      <c r="H38" s="66"/>
    </row>
    <row r="39" spans="1:8" s="2" customFormat="1" ht="21">
      <c r="A39" s="65"/>
      <c r="B39" s="66"/>
      <c r="C39" s="66"/>
      <c r="D39" s="66"/>
      <c r="E39" s="66"/>
      <c r="F39" s="66"/>
      <c r="G39" s="202"/>
      <c r="H39" s="66"/>
    </row>
    <row r="40" spans="1:8" s="2" customFormat="1" ht="21">
      <c r="A40" s="65"/>
      <c r="B40" s="66"/>
      <c r="C40" s="66"/>
      <c r="D40" s="66"/>
      <c r="E40" s="66"/>
      <c r="F40" s="66"/>
      <c r="G40" s="202"/>
      <c r="H40" s="66"/>
    </row>
    <row r="41" spans="1:8" s="2" customFormat="1" ht="21">
      <c r="A41" s="65"/>
      <c r="B41" s="66"/>
      <c r="C41" s="66"/>
      <c r="D41" s="66"/>
      <c r="E41" s="66"/>
      <c r="F41" s="66"/>
      <c r="G41" s="202"/>
      <c r="H41" s="66"/>
    </row>
    <row r="42" spans="1:8" s="2" customFormat="1" ht="21">
      <c r="A42" s="249">
        <v>4</v>
      </c>
      <c r="B42" s="249"/>
      <c r="C42" s="249"/>
      <c r="D42" s="249"/>
      <c r="E42" s="249"/>
      <c r="F42" s="249"/>
      <c r="G42" s="249"/>
      <c r="H42" s="249"/>
    </row>
    <row r="43" spans="1:8" s="2" customFormat="1" ht="21">
      <c r="A43" s="65"/>
      <c r="B43" s="65"/>
      <c r="C43" s="65"/>
      <c r="D43" s="65"/>
      <c r="E43" s="65"/>
      <c r="F43" s="65"/>
      <c r="G43" s="202"/>
      <c r="H43" s="65"/>
    </row>
    <row r="44" spans="1:8" s="2" customFormat="1" ht="21">
      <c r="A44" s="56" t="s">
        <v>11</v>
      </c>
      <c r="B44" s="244" t="s">
        <v>12</v>
      </c>
      <c r="C44" s="245"/>
      <c r="D44" s="244" t="s">
        <v>170</v>
      </c>
      <c r="E44" s="245"/>
      <c r="F44" s="56" t="s">
        <v>13</v>
      </c>
      <c r="G44" s="199" t="s">
        <v>171</v>
      </c>
      <c r="H44" s="246" t="s">
        <v>172</v>
      </c>
    </row>
    <row r="45" spans="1:8" s="2" customFormat="1" ht="21">
      <c r="A45" s="57"/>
      <c r="B45" s="55" t="s">
        <v>16</v>
      </c>
      <c r="C45" s="176" t="s">
        <v>186</v>
      </c>
      <c r="D45" s="55" t="s">
        <v>173</v>
      </c>
      <c r="E45" s="55" t="s">
        <v>174</v>
      </c>
      <c r="F45" s="57" t="s">
        <v>17</v>
      </c>
      <c r="G45" s="200" t="s">
        <v>13</v>
      </c>
      <c r="H45" s="247"/>
    </row>
    <row r="46" spans="1:8" ht="23.25">
      <c r="A46" s="85" t="s">
        <v>89</v>
      </c>
      <c r="B46" s="58"/>
      <c r="C46" s="58"/>
      <c r="D46" s="58"/>
      <c r="E46" s="58"/>
      <c r="F46" s="58"/>
      <c r="G46" s="201"/>
      <c r="H46" s="58"/>
    </row>
    <row r="47" spans="1:11" ht="23.25">
      <c r="A47" s="71" t="s">
        <v>90</v>
      </c>
      <c r="B47" s="61">
        <v>5</v>
      </c>
      <c r="C47" s="61">
        <v>5</v>
      </c>
      <c r="D47" s="144">
        <f>B47*100/B59</f>
        <v>11.11111111111111</v>
      </c>
      <c r="E47" s="144">
        <f>C47*100/C59</f>
        <v>5.154639175257732</v>
      </c>
      <c r="F47" s="145">
        <f>2268000+1179360+20000+30000+30000</f>
        <v>3527360</v>
      </c>
      <c r="G47" s="87">
        <f>F47*100/F59</f>
        <v>11.193696881380502</v>
      </c>
      <c r="H47" s="67" t="s">
        <v>209</v>
      </c>
      <c r="K47" s="143"/>
    </row>
    <row r="48" spans="1:8" ht="23.25">
      <c r="A48" s="71" t="s">
        <v>91</v>
      </c>
      <c r="B48" s="67">
        <v>7</v>
      </c>
      <c r="C48" s="67">
        <v>7</v>
      </c>
      <c r="D48" s="144">
        <f>B48*100/B59</f>
        <v>15.555555555555555</v>
      </c>
      <c r="E48" s="144">
        <f>C48*100/C59</f>
        <v>7.216494845360825</v>
      </c>
      <c r="F48" s="145">
        <f>133120+422400+20000+5000+10000+5000+10000</f>
        <v>605520</v>
      </c>
      <c r="G48" s="87">
        <f>F48*100/F59</f>
        <v>1.921552474262202</v>
      </c>
      <c r="H48" s="67" t="s">
        <v>209</v>
      </c>
    </row>
    <row r="49" spans="1:8" ht="23.25">
      <c r="A49" s="71" t="s">
        <v>92</v>
      </c>
      <c r="B49" s="67">
        <v>0</v>
      </c>
      <c r="C49" s="67">
        <v>0</v>
      </c>
      <c r="D49" s="144">
        <f>B49*100/B59</f>
        <v>0</v>
      </c>
      <c r="E49" s="144">
        <f>C49*100/C59</f>
        <v>0</v>
      </c>
      <c r="F49" s="145">
        <v>0</v>
      </c>
      <c r="G49" s="87">
        <f>F49*100/F59</f>
        <v>0</v>
      </c>
      <c r="H49" s="240" t="s">
        <v>331</v>
      </c>
    </row>
    <row r="50" spans="1:8" ht="44.25">
      <c r="A50" s="72" t="s">
        <v>93</v>
      </c>
      <c r="B50" s="150">
        <v>3</v>
      </c>
      <c r="C50" s="150">
        <v>3</v>
      </c>
      <c r="D50" s="153">
        <f>B50*100/B59</f>
        <v>6.666666666666667</v>
      </c>
      <c r="E50" s="153">
        <f>C50*100/C59</f>
        <v>3.0927835051546393</v>
      </c>
      <c r="F50" s="154">
        <f>200000+40000+65000</f>
        <v>305000</v>
      </c>
      <c r="G50" s="149">
        <f>F50*100/F59</f>
        <v>0.9678846357675579</v>
      </c>
      <c r="H50" s="67" t="s">
        <v>332</v>
      </c>
    </row>
    <row r="51" spans="1:8" ht="18.75" customHeight="1">
      <c r="A51" s="71" t="s">
        <v>94</v>
      </c>
      <c r="B51" s="59">
        <v>4</v>
      </c>
      <c r="C51" s="59">
        <v>5</v>
      </c>
      <c r="D51" s="144">
        <f>B51*100/B59</f>
        <v>8.88888888888889</v>
      </c>
      <c r="E51" s="144">
        <f>C51*100/C59</f>
        <v>5.154639175257732</v>
      </c>
      <c r="F51" s="150">
        <f>80000+220000+50000+30000+50000</f>
        <v>430000</v>
      </c>
      <c r="G51" s="87">
        <f>F51*100/F59</f>
        <v>1.3645586668198357</v>
      </c>
      <c r="H51" s="67" t="s">
        <v>209</v>
      </c>
    </row>
    <row r="52" spans="1:8" s="2" customFormat="1" ht="17.25" customHeight="1">
      <c r="A52" s="55" t="s">
        <v>10</v>
      </c>
      <c r="B52" s="60">
        <f>SUM(B48:B51)</f>
        <v>14</v>
      </c>
      <c r="C52" s="60">
        <f>SUM(C48:C51)</f>
        <v>15</v>
      </c>
      <c r="D52" s="152">
        <f>SUM(D48:D51)</f>
        <v>31.11111111111111</v>
      </c>
      <c r="E52" s="152">
        <f>SUM(E48:E51)</f>
        <v>15.463917525773198</v>
      </c>
      <c r="F52" s="60">
        <f>SUM(F48:F51)</f>
        <v>1340520</v>
      </c>
      <c r="G52" s="148">
        <f>F52*100/F59</f>
        <v>4.253995776849596</v>
      </c>
      <c r="H52" s="60"/>
    </row>
    <row r="53" spans="1:8" s="2" customFormat="1" ht="22.5">
      <c r="A53" s="86" t="s">
        <v>95</v>
      </c>
      <c r="B53" s="61"/>
      <c r="C53" s="61"/>
      <c r="D53" s="67"/>
      <c r="E53" s="67"/>
      <c r="F53" s="67"/>
      <c r="G53" s="87"/>
      <c r="H53" s="67"/>
    </row>
    <row r="54" spans="1:8" s="2" customFormat="1" ht="44.25" customHeight="1">
      <c r="A54" s="72" t="s">
        <v>96</v>
      </c>
      <c r="B54" s="51">
        <v>3</v>
      </c>
      <c r="C54" s="51">
        <v>3</v>
      </c>
      <c r="D54" s="147">
        <f>B54*100/B59</f>
        <v>6.666666666666667</v>
      </c>
      <c r="E54" s="147">
        <f>C54*100/C59</f>
        <v>3.0927835051546393</v>
      </c>
      <c r="F54" s="59">
        <f>50000+25000+60000</f>
        <v>135000</v>
      </c>
      <c r="G54" s="147">
        <f>F54*100/F59</f>
        <v>0.42840795353646005</v>
      </c>
      <c r="H54" s="250" t="s">
        <v>333</v>
      </c>
    </row>
    <row r="55" spans="1:8" s="2" customFormat="1" ht="43.5">
      <c r="A55" s="72" t="s">
        <v>99</v>
      </c>
      <c r="B55" s="51">
        <v>3</v>
      </c>
      <c r="C55" s="51">
        <v>3</v>
      </c>
      <c r="D55" s="147">
        <f>B55*100/B59</f>
        <v>6.666666666666667</v>
      </c>
      <c r="E55" s="147">
        <f>C55*100/C59</f>
        <v>3.0927835051546393</v>
      </c>
      <c r="F55" s="59">
        <f>32000+48000+30000</f>
        <v>110000</v>
      </c>
      <c r="G55" s="147">
        <f>F55*100/F59</f>
        <v>0.3490731473260045</v>
      </c>
      <c r="H55" s="250"/>
    </row>
    <row r="56" spans="1:8" s="2" customFormat="1" ht="68.25" customHeight="1">
      <c r="A56" s="72" t="s">
        <v>97</v>
      </c>
      <c r="B56" s="51">
        <v>1</v>
      </c>
      <c r="C56" s="51">
        <v>2</v>
      </c>
      <c r="D56" s="147">
        <f>B56*100/B59</f>
        <v>2.2222222222222223</v>
      </c>
      <c r="E56" s="147">
        <f>C56*100/C59</f>
        <v>2.0618556701030926</v>
      </c>
      <c r="F56" s="59">
        <f>906000+10000</f>
        <v>916000</v>
      </c>
      <c r="G56" s="147">
        <f>F56*100/F59</f>
        <v>2.9068272995510918</v>
      </c>
      <c r="H56" s="250"/>
    </row>
    <row r="57" spans="1:8" s="2" customFormat="1" ht="42">
      <c r="A57" s="156" t="s">
        <v>98</v>
      </c>
      <c r="B57" s="59">
        <v>1</v>
      </c>
      <c r="C57" s="59">
        <v>27</v>
      </c>
      <c r="D57" s="147">
        <f>B57*100/B59</f>
        <v>2.2222222222222223</v>
      </c>
      <c r="E57" s="147">
        <f>C57*100/C59</f>
        <v>27.835051546391753</v>
      </c>
      <c r="F57" s="59">
        <f>15000+4000+6000+15000+13000+12000+9500+13000+15000+35000+15000+21000+5800+4000+10000+20000+13000+16500+15000+5000+72000+12000+5000+15000+4000+7500+51000</f>
        <v>429300</v>
      </c>
      <c r="G57" s="147">
        <f>F57*100/F59</f>
        <v>1.362337292245943</v>
      </c>
      <c r="H57" s="251"/>
    </row>
    <row r="58" spans="1:8" s="2" customFormat="1" ht="17.25" customHeight="1">
      <c r="A58" s="55" t="s">
        <v>10</v>
      </c>
      <c r="B58" s="60">
        <f aca="true" t="shared" si="0" ref="B58:G58">SUM(B54:B57)</f>
        <v>8</v>
      </c>
      <c r="C58" s="60">
        <f t="shared" si="0"/>
        <v>35</v>
      </c>
      <c r="D58" s="148">
        <f t="shared" si="0"/>
        <v>17.77777777777778</v>
      </c>
      <c r="E58" s="148">
        <f t="shared" si="0"/>
        <v>36.08247422680412</v>
      </c>
      <c r="F58" s="60">
        <f t="shared" si="0"/>
        <v>1590300</v>
      </c>
      <c r="G58" s="148">
        <f t="shared" si="0"/>
        <v>5.046645692659499</v>
      </c>
      <c r="H58" s="60"/>
    </row>
    <row r="59" spans="1:8" s="2" customFormat="1" ht="25.5" customHeight="1" thickBot="1">
      <c r="A59" s="89" t="s">
        <v>14</v>
      </c>
      <c r="B59" s="90">
        <f aca="true" t="shared" si="1" ref="B59:G59">B14+B20+B30+B37+B52+B58</f>
        <v>45</v>
      </c>
      <c r="C59" s="90">
        <f t="shared" si="1"/>
        <v>97</v>
      </c>
      <c r="D59" s="155">
        <f t="shared" si="1"/>
        <v>100</v>
      </c>
      <c r="E59" s="155">
        <f t="shared" si="1"/>
        <v>100</v>
      </c>
      <c r="F59" s="90">
        <f>F14+F20+F30+F37+F52+F58</f>
        <v>31512020</v>
      </c>
      <c r="G59" s="155">
        <f t="shared" si="1"/>
        <v>100</v>
      </c>
      <c r="H59" s="90"/>
    </row>
    <row r="60" ht="22.5" customHeight="1" thickTop="1"/>
    <row r="61" spans="1:8" ht="21.75">
      <c r="A61" s="238"/>
      <c r="B61" s="238"/>
      <c r="C61" s="238"/>
      <c r="D61" s="238"/>
      <c r="E61" s="238"/>
      <c r="F61" s="238"/>
      <c r="G61" s="239"/>
      <c r="H61" s="238"/>
    </row>
    <row r="62" spans="1:8" ht="21.75">
      <c r="A62" s="248">
        <v>5</v>
      </c>
      <c r="B62" s="248"/>
      <c r="C62" s="248"/>
      <c r="D62" s="248"/>
      <c r="E62" s="248"/>
      <c r="F62" s="248"/>
      <c r="G62" s="248"/>
      <c r="H62" s="248"/>
    </row>
    <row r="63" spans="1:8" ht="21.75">
      <c r="A63" s="19"/>
      <c r="B63" s="19"/>
      <c r="C63" s="19"/>
      <c r="D63" s="19"/>
      <c r="E63" s="19"/>
      <c r="F63" s="19"/>
      <c r="G63" s="203"/>
      <c r="H63" s="19"/>
    </row>
    <row r="64" spans="1:8" ht="21.75">
      <c r="A64" s="19"/>
      <c r="B64" s="19"/>
      <c r="C64" s="19"/>
      <c r="D64" s="19"/>
      <c r="E64" s="19"/>
      <c r="F64" s="19"/>
      <c r="G64" s="203"/>
      <c r="H64" s="19"/>
    </row>
    <row r="65" spans="1:8" ht="21.75">
      <c r="A65" s="19"/>
      <c r="B65" s="19"/>
      <c r="C65" s="19"/>
      <c r="D65" s="19"/>
      <c r="E65" s="19"/>
      <c r="F65" s="19"/>
      <c r="G65" s="203"/>
      <c r="H65" s="19"/>
    </row>
    <row r="66" spans="1:8" ht="21.75">
      <c r="A66" s="19"/>
      <c r="B66" s="19"/>
      <c r="C66" s="19"/>
      <c r="D66" s="19"/>
      <c r="E66" s="19"/>
      <c r="F66" s="19"/>
      <c r="G66" s="203"/>
      <c r="H66" s="19"/>
    </row>
    <row r="67" spans="1:8" ht="21.75">
      <c r="A67" s="19"/>
      <c r="B67" s="19"/>
      <c r="C67" s="19"/>
      <c r="D67" s="19"/>
      <c r="E67" s="19"/>
      <c r="F67" s="19"/>
      <c r="G67" s="203"/>
      <c r="H67" s="19"/>
    </row>
    <row r="68" spans="1:8" ht="21.75">
      <c r="A68" s="19"/>
      <c r="B68" s="19"/>
      <c r="C68" s="19"/>
      <c r="D68" s="19"/>
      <c r="E68" s="19"/>
      <c r="F68" s="19"/>
      <c r="G68" s="203"/>
      <c r="H68" s="19"/>
    </row>
    <row r="69" spans="1:8" ht="21.75">
      <c r="A69" s="19"/>
      <c r="B69" s="19"/>
      <c r="C69" s="19"/>
      <c r="D69" s="19"/>
      <c r="E69" s="19"/>
      <c r="F69" s="19"/>
      <c r="G69" s="203"/>
      <c r="H69" s="19"/>
    </row>
    <row r="70" spans="1:8" ht="21.75">
      <c r="A70" s="19"/>
      <c r="B70" s="19"/>
      <c r="C70" s="19"/>
      <c r="D70" s="19"/>
      <c r="E70" s="19"/>
      <c r="F70" s="19"/>
      <c r="G70" s="203"/>
      <c r="H70" s="19"/>
    </row>
    <row r="71" spans="1:8" ht="21.75">
      <c r="A71" s="19"/>
      <c r="B71" s="19"/>
      <c r="C71" s="19"/>
      <c r="D71" s="19"/>
      <c r="E71" s="19"/>
      <c r="F71" s="19"/>
      <c r="G71" s="203"/>
      <c r="H71" s="19"/>
    </row>
    <row r="72" spans="1:8" ht="21.75">
      <c r="A72" s="19"/>
      <c r="B72" s="19"/>
      <c r="C72" s="19"/>
      <c r="D72" s="19"/>
      <c r="E72" s="19"/>
      <c r="F72" s="19"/>
      <c r="G72" s="203"/>
      <c r="H72" s="19"/>
    </row>
    <row r="73" spans="1:8" ht="21.75">
      <c r="A73" s="19"/>
      <c r="B73" s="19"/>
      <c r="C73" s="19"/>
      <c r="D73" s="19"/>
      <c r="E73" s="19"/>
      <c r="F73" s="19"/>
      <c r="G73" s="203"/>
      <c r="H73" s="19"/>
    </row>
    <row r="74" spans="1:8" ht="21.75">
      <c r="A74" s="19"/>
      <c r="B74" s="19"/>
      <c r="C74" s="19"/>
      <c r="D74" s="19"/>
      <c r="E74" s="19"/>
      <c r="F74" s="19"/>
      <c r="G74" s="203"/>
      <c r="H74" s="19"/>
    </row>
    <row r="75" spans="1:8" ht="21.75">
      <c r="A75" s="19"/>
      <c r="B75" s="19"/>
      <c r="C75" s="19"/>
      <c r="D75" s="19"/>
      <c r="E75" s="19"/>
      <c r="F75" s="19"/>
      <c r="G75" s="203"/>
      <c r="H75" s="19"/>
    </row>
    <row r="76" spans="1:8" ht="21.75">
      <c r="A76" s="19"/>
      <c r="B76" s="19"/>
      <c r="C76" s="19"/>
      <c r="D76" s="19"/>
      <c r="E76" s="19"/>
      <c r="F76" s="19"/>
      <c r="G76" s="203"/>
      <c r="H76" s="19"/>
    </row>
    <row r="77" spans="1:8" ht="21.75">
      <c r="A77" s="19"/>
      <c r="B77" s="19"/>
      <c r="C77" s="19"/>
      <c r="D77" s="19"/>
      <c r="E77" s="19"/>
      <c r="F77" s="19"/>
      <c r="G77" s="203"/>
      <c r="H77" s="19"/>
    </row>
    <row r="78" spans="1:8" ht="21.75">
      <c r="A78" s="19"/>
      <c r="B78" s="19"/>
      <c r="C78" s="19"/>
      <c r="D78" s="19"/>
      <c r="E78" s="19"/>
      <c r="F78" s="19"/>
      <c r="G78" s="203"/>
      <c r="H78" s="19"/>
    </row>
    <row r="79" spans="1:8" ht="21.75">
      <c r="A79" s="19"/>
      <c r="B79" s="19"/>
      <c r="C79" s="19"/>
      <c r="D79" s="19"/>
      <c r="E79" s="19"/>
      <c r="F79" s="19"/>
      <c r="G79" s="203"/>
      <c r="H79" s="19"/>
    </row>
    <row r="80" spans="1:8" ht="21.75">
      <c r="A80" s="19"/>
      <c r="B80" s="19"/>
      <c r="C80" s="19"/>
      <c r="D80" s="19"/>
      <c r="E80" s="19"/>
      <c r="F80" s="19"/>
      <c r="G80" s="203"/>
      <c r="H80" s="19"/>
    </row>
    <row r="81" spans="1:8" ht="21.75">
      <c r="A81" s="19"/>
      <c r="B81" s="19"/>
      <c r="C81" s="19"/>
      <c r="D81" s="19"/>
      <c r="E81" s="19"/>
      <c r="F81" s="19"/>
      <c r="G81" s="203"/>
      <c r="H81" s="19"/>
    </row>
    <row r="82" spans="1:8" ht="21.75">
      <c r="A82" s="19"/>
      <c r="B82" s="19"/>
      <c r="C82" s="19"/>
      <c r="D82" s="19"/>
      <c r="E82" s="19"/>
      <c r="F82" s="19"/>
      <c r="G82" s="203"/>
      <c r="H82" s="19"/>
    </row>
    <row r="83" spans="1:8" ht="21.75">
      <c r="A83" s="19"/>
      <c r="B83" s="19"/>
      <c r="C83" s="19"/>
      <c r="D83" s="19"/>
      <c r="E83" s="19"/>
      <c r="F83" s="19"/>
      <c r="G83" s="203"/>
      <c r="H83" s="19"/>
    </row>
    <row r="84" spans="1:8" ht="21.75">
      <c r="A84" s="19"/>
      <c r="B84" s="19"/>
      <c r="C84" s="19"/>
      <c r="D84" s="19"/>
      <c r="E84" s="19"/>
      <c r="F84" s="19"/>
      <c r="G84" s="203"/>
      <c r="H84" s="19"/>
    </row>
    <row r="85" spans="1:8" ht="21.75">
      <c r="A85" s="19"/>
      <c r="B85" s="19"/>
      <c r="C85" s="19"/>
      <c r="D85" s="19"/>
      <c r="E85" s="19"/>
      <c r="F85" s="19"/>
      <c r="G85" s="203"/>
      <c r="H85" s="19"/>
    </row>
    <row r="86" spans="1:8" ht="21.75">
      <c r="A86" s="19"/>
      <c r="B86" s="19"/>
      <c r="C86" s="19"/>
      <c r="D86" s="19"/>
      <c r="E86" s="19"/>
      <c r="F86" s="19"/>
      <c r="G86" s="203"/>
      <c r="H86" s="19"/>
    </row>
    <row r="87" spans="1:8" ht="21.75">
      <c r="A87" s="19"/>
      <c r="B87" s="19"/>
      <c r="C87" s="19"/>
      <c r="D87" s="19"/>
      <c r="E87" s="19"/>
      <c r="F87" s="19"/>
      <c r="G87" s="203"/>
      <c r="H87" s="19"/>
    </row>
    <row r="88" spans="1:8" ht="21.75">
      <c r="A88" s="19"/>
      <c r="B88" s="19"/>
      <c r="C88" s="19"/>
      <c r="D88" s="19"/>
      <c r="E88" s="19"/>
      <c r="F88" s="19"/>
      <c r="G88" s="203"/>
      <c r="H88" s="19"/>
    </row>
    <row r="89" spans="1:8" ht="21.75">
      <c r="A89" s="19"/>
      <c r="B89" s="19"/>
      <c r="C89" s="19"/>
      <c r="D89" s="19"/>
      <c r="E89" s="19"/>
      <c r="F89" s="19"/>
      <c r="G89" s="203"/>
      <c r="H89" s="19"/>
    </row>
    <row r="90" spans="1:8" ht="21.75">
      <c r="A90" s="19"/>
      <c r="B90" s="19"/>
      <c r="C90" s="19"/>
      <c r="D90" s="19"/>
      <c r="E90" s="19"/>
      <c r="F90" s="19"/>
      <c r="G90" s="203"/>
      <c r="H90" s="19"/>
    </row>
    <row r="91" spans="1:8" ht="21.75">
      <c r="A91" s="19"/>
      <c r="B91" s="19"/>
      <c r="C91" s="19"/>
      <c r="D91" s="19"/>
      <c r="E91" s="19"/>
      <c r="F91" s="19"/>
      <c r="G91" s="203"/>
      <c r="H91" s="19"/>
    </row>
    <row r="92" spans="1:8" ht="21.75">
      <c r="A92" s="19"/>
      <c r="B92" s="19"/>
      <c r="C92" s="19"/>
      <c r="D92" s="19"/>
      <c r="E92" s="19"/>
      <c r="F92" s="19"/>
      <c r="G92" s="203"/>
      <c r="H92" s="19"/>
    </row>
    <row r="93" spans="1:8" ht="21.75">
      <c r="A93" s="19"/>
      <c r="B93" s="19"/>
      <c r="C93" s="19"/>
      <c r="D93" s="19"/>
      <c r="E93" s="19"/>
      <c r="F93" s="19"/>
      <c r="G93" s="203"/>
      <c r="H93" s="19"/>
    </row>
    <row r="94" spans="1:8" ht="21.75">
      <c r="A94" s="19"/>
      <c r="B94" s="19"/>
      <c r="C94" s="19"/>
      <c r="D94" s="19"/>
      <c r="E94" s="19"/>
      <c r="F94" s="19"/>
      <c r="G94" s="203"/>
      <c r="H94" s="19"/>
    </row>
    <row r="95" spans="1:8" ht="21.75">
      <c r="A95" s="19"/>
      <c r="B95" s="19"/>
      <c r="C95" s="19"/>
      <c r="D95" s="19"/>
      <c r="E95" s="19"/>
      <c r="F95" s="19"/>
      <c r="G95" s="203"/>
      <c r="H95" s="19"/>
    </row>
    <row r="96" spans="1:8" ht="21.75">
      <c r="A96" s="19"/>
      <c r="B96" s="19"/>
      <c r="C96" s="19"/>
      <c r="D96" s="19"/>
      <c r="E96" s="19"/>
      <c r="F96" s="19"/>
      <c r="G96" s="203"/>
      <c r="H96" s="19"/>
    </row>
    <row r="97" spans="1:8" ht="21.75">
      <c r="A97" s="19"/>
      <c r="B97" s="19"/>
      <c r="C97" s="19"/>
      <c r="D97" s="19"/>
      <c r="E97" s="19"/>
      <c r="F97" s="19"/>
      <c r="G97" s="203"/>
      <c r="H97" s="19"/>
    </row>
    <row r="98" spans="1:8" ht="21.75">
      <c r="A98" s="19"/>
      <c r="B98" s="19"/>
      <c r="C98" s="19"/>
      <c r="D98" s="19"/>
      <c r="E98" s="19"/>
      <c r="F98" s="19"/>
      <c r="G98" s="203"/>
      <c r="H98" s="19"/>
    </row>
    <row r="99" spans="1:8" ht="21.75">
      <c r="A99" s="19"/>
      <c r="B99" s="19"/>
      <c r="C99" s="19"/>
      <c r="D99" s="19"/>
      <c r="E99" s="19"/>
      <c r="F99" s="19"/>
      <c r="G99" s="203"/>
      <c r="H99" s="19"/>
    </row>
    <row r="100" spans="1:8" ht="21.75">
      <c r="A100" s="19"/>
      <c r="B100" s="19"/>
      <c r="C100" s="19"/>
      <c r="D100" s="19"/>
      <c r="E100" s="19"/>
      <c r="F100" s="19"/>
      <c r="G100" s="203"/>
      <c r="H100" s="19"/>
    </row>
    <row r="101" spans="1:8" ht="21.75">
      <c r="A101" s="19"/>
      <c r="B101" s="19"/>
      <c r="C101" s="19"/>
      <c r="D101" s="19"/>
      <c r="E101" s="19"/>
      <c r="F101" s="19"/>
      <c r="G101" s="203"/>
      <c r="H101" s="19"/>
    </row>
    <row r="102" spans="1:8" ht="21.75">
      <c r="A102" s="19"/>
      <c r="B102" s="19"/>
      <c r="C102" s="19"/>
      <c r="D102" s="19"/>
      <c r="E102" s="19"/>
      <c r="F102" s="19"/>
      <c r="G102" s="203"/>
      <c r="H102" s="19"/>
    </row>
    <row r="103" spans="1:8" ht="21.75">
      <c r="A103" s="19"/>
      <c r="B103" s="19"/>
      <c r="C103" s="19"/>
      <c r="D103" s="19"/>
      <c r="E103" s="19"/>
      <c r="F103" s="19"/>
      <c r="G103" s="203"/>
      <c r="H103" s="19"/>
    </row>
    <row r="104" spans="1:8" ht="21.75">
      <c r="A104" s="19"/>
      <c r="B104" s="19"/>
      <c r="C104" s="19"/>
      <c r="D104" s="19"/>
      <c r="E104" s="19"/>
      <c r="F104" s="19"/>
      <c r="G104" s="203"/>
      <c r="H104" s="19"/>
    </row>
    <row r="105" spans="1:8" ht="21.75">
      <c r="A105" s="19"/>
      <c r="B105" s="19"/>
      <c r="C105" s="19"/>
      <c r="D105" s="19"/>
      <c r="E105" s="19"/>
      <c r="F105" s="19"/>
      <c r="G105" s="203"/>
      <c r="H105" s="19"/>
    </row>
    <row r="106" spans="1:8" ht="21.75">
      <c r="A106" s="19"/>
      <c r="B106" s="19"/>
      <c r="C106" s="19"/>
      <c r="D106" s="19"/>
      <c r="E106" s="19"/>
      <c r="F106" s="19"/>
      <c r="G106" s="203"/>
      <c r="H106" s="19"/>
    </row>
    <row r="107" spans="1:8" ht="21.75">
      <c r="A107" s="19"/>
      <c r="B107" s="19"/>
      <c r="C107" s="19"/>
      <c r="D107" s="19"/>
      <c r="E107" s="19"/>
      <c r="F107" s="19"/>
      <c r="G107" s="203"/>
      <c r="H107" s="19"/>
    </row>
    <row r="108" spans="1:8" ht="21.75">
      <c r="A108" s="19"/>
      <c r="B108" s="19"/>
      <c r="C108" s="19"/>
      <c r="D108" s="19"/>
      <c r="E108" s="19"/>
      <c r="F108" s="19"/>
      <c r="G108" s="203"/>
      <c r="H108" s="19"/>
    </row>
    <row r="109" spans="1:8" ht="21.75">
      <c r="A109" s="19"/>
      <c r="B109" s="19"/>
      <c r="C109" s="19"/>
      <c r="D109" s="19"/>
      <c r="E109" s="19"/>
      <c r="F109" s="19"/>
      <c r="G109" s="203"/>
      <c r="H109" s="19"/>
    </row>
    <row r="110" spans="1:8" ht="21.75">
      <c r="A110" s="19"/>
      <c r="B110" s="19"/>
      <c r="C110" s="19"/>
      <c r="D110" s="19"/>
      <c r="E110" s="19"/>
      <c r="F110" s="19"/>
      <c r="G110" s="203"/>
      <c r="H110" s="19"/>
    </row>
    <row r="111" spans="1:8" ht="21.75">
      <c r="A111" s="19"/>
      <c r="B111" s="19"/>
      <c r="C111" s="19"/>
      <c r="D111" s="19"/>
      <c r="E111" s="19"/>
      <c r="F111" s="19"/>
      <c r="G111" s="203"/>
      <c r="H111" s="19"/>
    </row>
    <row r="112" spans="1:8" ht="21.75">
      <c r="A112" s="19"/>
      <c r="B112" s="19"/>
      <c r="C112" s="19"/>
      <c r="D112" s="19"/>
      <c r="E112" s="19"/>
      <c r="F112" s="19"/>
      <c r="G112" s="203"/>
      <c r="H112" s="19"/>
    </row>
    <row r="113" spans="1:8" ht="21.75">
      <c r="A113" s="19"/>
      <c r="B113" s="19"/>
      <c r="C113" s="19"/>
      <c r="D113" s="19"/>
      <c r="E113" s="19"/>
      <c r="F113" s="19"/>
      <c r="G113" s="203"/>
      <c r="H113" s="19"/>
    </row>
    <row r="114" spans="1:8" ht="21.75">
      <c r="A114" s="19"/>
      <c r="B114" s="19"/>
      <c r="C114" s="19"/>
      <c r="D114" s="19"/>
      <c r="E114" s="19"/>
      <c r="F114" s="19"/>
      <c r="G114" s="203"/>
      <c r="H114" s="19"/>
    </row>
    <row r="115" spans="1:8" ht="21.75">
      <c r="A115" s="19"/>
      <c r="B115" s="19"/>
      <c r="C115" s="19"/>
      <c r="D115" s="19"/>
      <c r="E115" s="19"/>
      <c r="F115" s="19"/>
      <c r="G115" s="203"/>
      <c r="H115" s="19"/>
    </row>
    <row r="116" spans="1:8" ht="21.75">
      <c r="A116" s="19"/>
      <c r="B116" s="19"/>
      <c r="C116" s="19"/>
      <c r="D116" s="19"/>
      <c r="E116" s="19"/>
      <c r="F116" s="19"/>
      <c r="G116" s="203"/>
      <c r="H116" s="19"/>
    </row>
    <row r="117" spans="1:8" ht="21.75">
      <c r="A117" s="19"/>
      <c r="B117" s="19"/>
      <c r="C117" s="19"/>
      <c r="D117" s="19"/>
      <c r="E117" s="19"/>
      <c r="F117" s="19"/>
      <c r="G117" s="203"/>
      <c r="H117" s="19"/>
    </row>
    <row r="118" spans="1:8" ht="21.75">
      <c r="A118" s="19"/>
      <c r="B118" s="19"/>
      <c r="C118" s="19"/>
      <c r="D118" s="19"/>
      <c r="E118" s="19"/>
      <c r="F118" s="19"/>
      <c r="G118" s="203"/>
      <c r="H118" s="19"/>
    </row>
    <row r="119" spans="1:8" ht="21.75">
      <c r="A119" s="19"/>
      <c r="B119" s="19"/>
      <c r="C119" s="19"/>
      <c r="D119" s="19"/>
      <c r="E119" s="19"/>
      <c r="F119" s="19"/>
      <c r="G119" s="203"/>
      <c r="H119" s="19"/>
    </row>
    <row r="120" spans="1:8" ht="21.75">
      <c r="A120" s="19"/>
      <c r="B120" s="19"/>
      <c r="C120" s="19"/>
      <c r="D120" s="19"/>
      <c r="E120" s="19"/>
      <c r="F120" s="19"/>
      <c r="G120" s="203"/>
      <c r="H120" s="19"/>
    </row>
    <row r="121" spans="1:8" ht="21.75">
      <c r="A121" s="19"/>
      <c r="B121" s="19"/>
      <c r="C121" s="19"/>
      <c r="D121" s="19"/>
      <c r="E121" s="19"/>
      <c r="F121" s="19"/>
      <c r="G121" s="203"/>
      <c r="H121" s="19"/>
    </row>
    <row r="122" spans="1:8" ht="21.75">
      <c r="A122" s="19"/>
      <c r="B122" s="19"/>
      <c r="C122" s="19"/>
      <c r="D122" s="19"/>
      <c r="E122" s="19"/>
      <c r="F122" s="19"/>
      <c r="G122" s="203"/>
      <c r="H122" s="19"/>
    </row>
    <row r="123" spans="1:8" ht="21.75">
      <c r="A123" s="19"/>
      <c r="B123" s="19"/>
      <c r="C123" s="19"/>
      <c r="D123" s="19"/>
      <c r="E123" s="19"/>
      <c r="F123" s="19"/>
      <c r="G123" s="203"/>
      <c r="H123" s="19"/>
    </row>
    <row r="124" spans="1:8" ht="21.75">
      <c r="A124" s="19"/>
      <c r="B124" s="19"/>
      <c r="C124" s="19"/>
      <c r="D124" s="19"/>
      <c r="E124" s="19"/>
      <c r="F124" s="19"/>
      <c r="G124" s="203"/>
      <c r="H124" s="19"/>
    </row>
    <row r="125" spans="1:8" ht="21.75">
      <c r="A125" s="19"/>
      <c r="B125" s="19"/>
      <c r="C125" s="19"/>
      <c r="D125" s="19"/>
      <c r="E125" s="19"/>
      <c r="F125" s="19"/>
      <c r="G125" s="203"/>
      <c r="H125" s="19"/>
    </row>
    <row r="126" spans="1:8" ht="21.75">
      <c r="A126" s="19"/>
      <c r="B126" s="19"/>
      <c r="C126" s="19"/>
      <c r="D126" s="19"/>
      <c r="E126" s="19"/>
      <c r="F126" s="19"/>
      <c r="G126" s="203"/>
      <c r="H126" s="19"/>
    </row>
    <row r="127" spans="1:8" ht="21.75">
      <c r="A127" s="19"/>
      <c r="B127" s="19"/>
      <c r="C127" s="19"/>
      <c r="D127" s="19"/>
      <c r="E127" s="19"/>
      <c r="F127" s="19"/>
      <c r="G127" s="203"/>
      <c r="H127" s="19"/>
    </row>
    <row r="128" spans="1:8" ht="21.75">
      <c r="A128" s="19"/>
      <c r="B128" s="19"/>
      <c r="C128" s="19"/>
      <c r="D128" s="19"/>
      <c r="E128" s="19"/>
      <c r="F128" s="19"/>
      <c r="G128" s="203"/>
      <c r="H128" s="19"/>
    </row>
    <row r="129" spans="1:8" ht="21.75">
      <c r="A129" s="19"/>
      <c r="B129" s="19"/>
      <c r="C129" s="19"/>
      <c r="D129" s="19"/>
      <c r="E129" s="19"/>
      <c r="F129" s="19"/>
      <c r="G129" s="203"/>
      <c r="H129" s="19"/>
    </row>
    <row r="130" spans="1:8" ht="21.75">
      <c r="A130" s="19"/>
      <c r="B130" s="19"/>
      <c r="C130" s="19"/>
      <c r="D130" s="19"/>
      <c r="E130" s="19"/>
      <c r="F130" s="19"/>
      <c r="G130" s="203"/>
      <c r="H130" s="19"/>
    </row>
    <row r="131" spans="1:8" ht="21.75">
      <c r="A131" s="19"/>
      <c r="B131" s="19"/>
      <c r="C131" s="19"/>
      <c r="D131" s="19"/>
      <c r="E131" s="19"/>
      <c r="F131" s="19"/>
      <c r="G131" s="203"/>
      <c r="H131" s="19"/>
    </row>
    <row r="132" spans="1:8" ht="21.75">
      <c r="A132" s="19"/>
      <c r="B132" s="19"/>
      <c r="C132" s="19"/>
      <c r="D132" s="19"/>
      <c r="E132" s="19"/>
      <c r="F132" s="19"/>
      <c r="G132" s="203"/>
      <c r="H132" s="19"/>
    </row>
    <row r="133" spans="1:8" ht="21.75">
      <c r="A133" s="19"/>
      <c r="B133" s="19"/>
      <c r="C133" s="19"/>
      <c r="D133" s="19"/>
      <c r="E133" s="19"/>
      <c r="F133" s="19"/>
      <c r="G133" s="203"/>
      <c r="H133" s="19"/>
    </row>
    <row r="134" spans="1:8" ht="21.75">
      <c r="A134" s="19"/>
      <c r="B134" s="19"/>
      <c r="C134" s="19"/>
      <c r="D134" s="19"/>
      <c r="E134" s="19"/>
      <c r="F134" s="19"/>
      <c r="G134" s="203"/>
      <c r="H134" s="19"/>
    </row>
    <row r="135" spans="1:8" ht="21.75">
      <c r="A135" s="19"/>
      <c r="B135" s="19"/>
      <c r="C135" s="19"/>
      <c r="D135" s="19"/>
      <c r="E135" s="19"/>
      <c r="F135" s="19"/>
      <c r="G135" s="203"/>
      <c r="H135" s="19"/>
    </row>
    <row r="136" spans="1:8" ht="21.75">
      <c r="A136" s="19"/>
      <c r="B136" s="19"/>
      <c r="C136" s="19"/>
      <c r="D136" s="19"/>
      <c r="E136" s="19"/>
      <c r="F136" s="19"/>
      <c r="G136" s="203"/>
      <c r="H136" s="19"/>
    </row>
    <row r="189" spans="2:5" ht="22.5">
      <c r="B189" s="53" t="s">
        <v>1</v>
      </c>
      <c r="C189" s="53"/>
      <c r="D189" s="53" t="s">
        <v>2</v>
      </c>
      <c r="E189" s="53"/>
    </row>
    <row r="190" spans="4:5" ht="22.5">
      <c r="D190" s="53" t="s">
        <v>3</v>
      </c>
      <c r="E190" s="53"/>
    </row>
    <row r="191" spans="4:5" ht="22.5">
      <c r="D191" s="53" t="s">
        <v>4</v>
      </c>
      <c r="E191" s="53"/>
    </row>
    <row r="192" spans="4:6" ht="22.5">
      <c r="D192" s="53" t="s">
        <v>4</v>
      </c>
      <c r="E192" s="53"/>
      <c r="F192" s="53" t="s">
        <v>0</v>
      </c>
    </row>
    <row r="193" ht="22.5">
      <c r="F193" s="53" t="s">
        <v>3</v>
      </c>
    </row>
    <row r="194" ht="22.5">
      <c r="F194" s="53" t="s">
        <v>4</v>
      </c>
    </row>
    <row r="595" spans="4:5" ht="22.5">
      <c r="D595" s="53" t="s">
        <v>8</v>
      </c>
      <c r="E595" s="53"/>
    </row>
  </sheetData>
  <sheetProtection/>
  <mergeCells count="16">
    <mergeCell ref="A62:H62"/>
    <mergeCell ref="A21:H21"/>
    <mergeCell ref="H54:H57"/>
    <mergeCell ref="D6:E6"/>
    <mergeCell ref="A42:H42"/>
    <mergeCell ref="A2:H2"/>
    <mergeCell ref="A3:H3"/>
    <mergeCell ref="A4:H4"/>
    <mergeCell ref="H6:H7"/>
    <mergeCell ref="B6:C6"/>
    <mergeCell ref="B22:C22"/>
    <mergeCell ref="D22:E22"/>
    <mergeCell ref="H22:H23"/>
    <mergeCell ref="B44:C44"/>
    <mergeCell ref="D44:E44"/>
    <mergeCell ref="H44:H45"/>
  </mergeCells>
  <printOptions horizontalCentered="1"/>
  <pageMargins left="0.2362204724409449" right="0.2362204724409449" top="0.4330708661417323" bottom="0.2755905511811024" header="0.2755905511811024" footer="0.2362204724409449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48"/>
  <sheetViews>
    <sheetView zoomScale="78" zoomScaleNormal="78" zoomScaleSheetLayoutView="100" zoomScalePageLayoutView="0" workbookViewId="0" topLeftCell="A16">
      <selection activeCell="D22" sqref="D22:D24"/>
    </sheetView>
  </sheetViews>
  <sheetFormatPr defaultColWidth="9.140625" defaultRowHeight="21.75"/>
  <cols>
    <col min="1" max="1" width="3.28125" style="27" customWidth="1"/>
    <col min="2" max="2" width="30.57421875" style="26" customWidth="1"/>
    <col min="3" max="3" width="32.00390625" style="26" customWidth="1"/>
    <col min="4" max="4" width="15.7109375" style="26" bestFit="1" customWidth="1"/>
    <col min="5" max="5" width="13.7109375" style="26" bestFit="1" customWidth="1"/>
    <col min="6" max="6" width="11.140625" style="26" customWidth="1"/>
    <col min="7" max="7" width="4.140625" style="26" bestFit="1" customWidth="1"/>
    <col min="8" max="8" width="4.28125" style="9" bestFit="1" customWidth="1"/>
    <col min="9" max="9" width="4.00390625" style="9" bestFit="1" customWidth="1"/>
    <col min="10" max="10" width="4.140625" style="9" bestFit="1" customWidth="1"/>
    <col min="11" max="11" width="4.28125" style="9" bestFit="1" customWidth="1"/>
    <col min="12" max="12" width="4.140625" style="9" bestFit="1" customWidth="1"/>
    <col min="13" max="13" width="4.7109375" style="9" bestFit="1" customWidth="1"/>
    <col min="14" max="14" width="4.28125" style="9" bestFit="1" customWidth="1"/>
    <col min="15" max="18" width="4.140625" style="9" bestFit="1" customWidth="1"/>
    <col min="19" max="16384" width="9.140625" style="9" customWidth="1"/>
  </cols>
  <sheetData>
    <row r="1" spans="1:19" s="11" customFormat="1" ht="21" customHeight="1">
      <c r="A1" s="263" t="s">
        <v>325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  <c r="P1" s="260" t="s">
        <v>196</v>
      </c>
      <c r="Q1" s="261"/>
      <c r="R1" s="262"/>
      <c r="S1" s="235"/>
    </row>
    <row r="2" spans="1:19" s="11" customFormat="1" ht="21" customHeight="1">
      <c r="A2" s="263" t="s">
        <v>137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0"/>
    </row>
    <row r="3" spans="1:10" s="11" customFormat="1" ht="21.75">
      <c r="A3" s="22" t="s">
        <v>43</v>
      </c>
      <c r="B3" s="23"/>
      <c r="C3" s="21"/>
      <c r="D3" s="21"/>
      <c r="E3" s="21"/>
      <c r="F3" s="18"/>
      <c r="G3" s="21"/>
      <c r="H3" s="10"/>
      <c r="I3" s="10"/>
      <c r="J3" s="10"/>
    </row>
    <row r="4" spans="1:18" s="11" customFormat="1" ht="18.75">
      <c r="A4" s="22"/>
      <c r="B4" s="265" t="s">
        <v>326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25" s="11" customFormat="1" ht="21.75">
      <c r="A5" s="18"/>
      <c r="B5" s="24" t="s">
        <v>250</v>
      </c>
      <c r="C5" s="21"/>
      <c r="D5" s="21"/>
      <c r="E5" s="21"/>
      <c r="F5" s="18"/>
      <c r="G5" s="21"/>
      <c r="H5" s="10"/>
      <c r="I5" s="10"/>
      <c r="J5" s="10"/>
      <c r="Y5" s="106"/>
    </row>
    <row r="6" spans="1:25" s="11" customFormat="1" ht="18.75" customHeight="1">
      <c r="A6" s="18"/>
      <c r="B6" s="24" t="s">
        <v>249</v>
      </c>
      <c r="C6" s="21"/>
      <c r="D6" s="21"/>
      <c r="E6" s="21"/>
      <c r="F6" s="18"/>
      <c r="G6" s="21"/>
      <c r="H6" s="10"/>
      <c r="I6" s="10"/>
      <c r="J6" s="10"/>
      <c r="Y6" s="106"/>
    </row>
    <row r="7" spans="1:18" s="11" customFormat="1" ht="19.5" customHeight="1">
      <c r="A7" s="256" t="s">
        <v>15</v>
      </c>
      <c r="B7" s="254" t="s">
        <v>16</v>
      </c>
      <c r="C7" s="254" t="s">
        <v>6</v>
      </c>
      <c r="D7" s="100" t="s">
        <v>13</v>
      </c>
      <c r="E7" s="254" t="s">
        <v>105</v>
      </c>
      <c r="F7" s="256" t="s">
        <v>5</v>
      </c>
      <c r="G7" s="259" t="s">
        <v>210</v>
      </c>
      <c r="H7" s="259"/>
      <c r="I7" s="259"/>
      <c r="J7" s="259" t="s">
        <v>211</v>
      </c>
      <c r="K7" s="259"/>
      <c r="L7" s="259"/>
      <c r="M7" s="259"/>
      <c r="N7" s="259"/>
      <c r="O7" s="259"/>
      <c r="P7" s="259"/>
      <c r="Q7" s="259"/>
      <c r="R7" s="259"/>
    </row>
    <row r="8" spans="1:18" s="11" customFormat="1" ht="19.5" customHeight="1">
      <c r="A8" s="257"/>
      <c r="B8" s="257"/>
      <c r="C8" s="255"/>
      <c r="D8" s="25" t="s">
        <v>17</v>
      </c>
      <c r="E8" s="258"/>
      <c r="F8" s="255"/>
      <c r="G8" s="92" t="s">
        <v>124</v>
      </c>
      <c r="H8" s="92" t="s">
        <v>125</v>
      </c>
      <c r="I8" s="92" t="s">
        <v>126</v>
      </c>
      <c r="J8" s="92" t="s">
        <v>127</v>
      </c>
      <c r="K8" s="92" t="s">
        <v>128</v>
      </c>
      <c r="L8" s="92" t="s">
        <v>129</v>
      </c>
      <c r="M8" s="92" t="s">
        <v>130</v>
      </c>
      <c r="N8" s="92" t="s">
        <v>131</v>
      </c>
      <c r="O8" s="92" t="s">
        <v>132</v>
      </c>
      <c r="P8" s="92" t="s">
        <v>133</v>
      </c>
      <c r="Q8" s="92" t="s">
        <v>134</v>
      </c>
      <c r="R8" s="92" t="s">
        <v>135</v>
      </c>
    </row>
    <row r="9" spans="1:18" s="11" customFormat="1" ht="75">
      <c r="A9" s="43">
        <v>1</v>
      </c>
      <c r="B9" s="35" t="s">
        <v>214</v>
      </c>
      <c r="C9" s="108" t="s">
        <v>215</v>
      </c>
      <c r="D9" s="208">
        <v>500000</v>
      </c>
      <c r="E9" s="207" t="s">
        <v>198</v>
      </c>
      <c r="F9" s="204" t="s">
        <v>197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37.5">
      <c r="A10" s="43">
        <v>2</v>
      </c>
      <c r="B10" s="35" t="s">
        <v>136</v>
      </c>
      <c r="C10" s="98" t="s">
        <v>212</v>
      </c>
      <c r="D10" s="99">
        <v>245000</v>
      </c>
      <c r="E10" s="137" t="s">
        <v>188</v>
      </c>
      <c r="F10" s="101" t="s">
        <v>197</v>
      </c>
      <c r="G10" s="93"/>
      <c r="H10" s="93"/>
      <c r="I10" s="93"/>
      <c r="J10" s="93"/>
      <c r="K10" s="94"/>
      <c r="L10" s="94"/>
      <c r="M10" s="94"/>
      <c r="N10" s="94"/>
      <c r="O10" s="94"/>
      <c r="P10" s="94"/>
      <c r="Q10" s="94"/>
      <c r="R10" s="94"/>
    </row>
    <row r="11" spans="1:18" ht="56.25">
      <c r="A11" s="43"/>
      <c r="B11" s="35"/>
      <c r="C11" s="98" t="s">
        <v>213</v>
      </c>
      <c r="D11" s="99">
        <v>68000</v>
      </c>
      <c r="E11" s="137" t="s">
        <v>188</v>
      </c>
      <c r="F11" s="101" t="s">
        <v>197</v>
      </c>
      <c r="G11" s="93"/>
      <c r="H11" s="93"/>
      <c r="I11" s="93"/>
      <c r="J11" s="93"/>
      <c r="K11" s="94"/>
      <c r="L11" s="94"/>
      <c r="M11" s="94"/>
      <c r="N11" s="94"/>
      <c r="O11" s="94"/>
      <c r="P11" s="94"/>
      <c r="Q11" s="94"/>
      <c r="R11" s="94"/>
    </row>
    <row r="12" spans="1:18" ht="38.25" customHeight="1">
      <c r="A12" s="178"/>
      <c r="B12" s="35"/>
      <c r="C12" s="98" t="s">
        <v>216</v>
      </c>
      <c r="D12" s="97">
        <v>267000</v>
      </c>
      <c r="E12" s="137" t="s">
        <v>201</v>
      </c>
      <c r="F12" s="101" t="s">
        <v>197</v>
      </c>
      <c r="G12" s="93"/>
      <c r="H12" s="93"/>
      <c r="I12" s="93"/>
      <c r="J12" s="93"/>
      <c r="K12" s="94"/>
      <c r="L12" s="94"/>
      <c r="M12" s="94"/>
      <c r="N12" s="94"/>
      <c r="O12" s="94"/>
      <c r="P12" s="94"/>
      <c r="Q12" s="94"/>
      <c r="R12" s="94"/>
    </row>
    <row r="13" spans="1:18" ht="40.5" customHeight="1">
      <c r="A13" s="178"/>
      <c r="B13" s="205"/>
      <c r="C13" s="209" t="s">
        <v>217</v>
      </c>
      <c r="D13" s="97">
        <v>184000</v>
      </c>
      <c r="E13" s="137" t="s">
        <v>152</v>
      </c>
      <c r="F13" s="101" t="s">
        <v>197</v>
      </c>
      <c r="G13" s="93"/>
      <c r="H13" s="93"/>
      <c r="I13" s="93"/>
      <c r="J13" s="93"/>
      <c r="K13" s="94"/>
      <c r="L13" s="94"/>
      <c r="M13" s="94"/>
      <c r="N13" s="94"/>
      <c r="O13" s="94"/>
      <c r="P13" s="94"/>
      <c r="Q13" s="94"/>
      <c r="R13" s="94"/>
    </row>
    <row r="14" spans="1:18" ht="60" customHeight="1">
      <c r="A14" s="178"/>
      <c r="B14" s="205"/>
      <c r="C14" s="98" t="s">
        <v>218</v>
      </c>
      <c r="D14" s="97">
        <v>253000</v>
      </c>
      <c r="E14" s="137" t="s">
        <v>152</v>
      </c>
      <c r="F14" s="101" t="s">
        <v>197</v>
      </c>
      <c r="G14" s="93"/>
      <c r="H14" s="93"/>
      <c r="I14" s="93"/>
      <c r="J14" s="93"/>
      <c r="K14" s="94"/>
      <c r="L14" s="94"/>
      <c r="M14" s="94"/>
      <c r="N14" s="94"/>
      <c r="O14" s="94"/>
      <c r="P14" s="94"/>
      <c r="Q14" s="94"/>
      <c r="R14" s="94"/>
    </row>
    <row r="15" spans="1:18" ht="38.25" customHeight="1">
      <c r="A15" s="178"/>
      <c r="B15" s="205"/>
      <c r="C15" s="98" t="s">
        <v>219</v>
      </c>
      <c r="D15" s="97">
        <v>500000</v>
      </c>
      <c r="E15" s="137" t="s">
        <v>202</v>
      </c>
      <c r="F15" s="101" t="s">
        <v>197</v>
      </c>
      <c r="G15" s="93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</row>
    <row r="16" spans="1:18" ht="38.25" customHeight="1">
      <c r="A16" s="178"/>
      <c r="B16" s="205"/>
      <c r="C16" s="210" t="s">
        <v>220</v>
      </c>
      <c r="D16" s="97">
        <v>500000</v>
      </c>
      <c r="E16" s="137" t="s">
        <v>203</v>
      </c>
      <c r="F16" s="101" t="s">
        <v>197</v>
      </c>
      <c r="G16" s="93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94"/>
    </row>
    <row r="17" spans="1:18" ht="38.25" customHeight="1">
      <c r="A17" s="50"/>
      <c r="B17" s="211"/>
      <c r="C17" s="98" t="s">
        <v>221</v>
      </c>
      <c r="D17" s="97">
        <v>386000</v>
      </c>
      <c r="E17" s="137" t="s">
        <v>206</v>
      </c>
      <c r="F17" s="101" t="s">
        <v>197</v>
      </c>
      <c r="G17" s="93"/>
      <c r="H17" s="93"/>
      <c r="I17" s="93"/>
      <c r="J17" s="93"/>
      <c r="K17" s="94"/>
      <c r="L17" s="94"/>
      <c r="M17" s="94"/>
      <c r="N17" s="94"/>
      <c r="O17" s="94"/>
      <c r="P17" s="94"/>
      <c r="Q17" s="94"/>
      <c r="R17" s="94"/>
    </row>
    <row r="18" spans="1:18" ht="22.5" customHeight="1">
      <c r="A18" s="266">
        <v>6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</row>
    <row r="19" spans="1:18" ht="22.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</row>
    <row r="20" spans="1:18" ht="21.75" customHeight="1">
      <c r="A20" s="256" t="s">
        <v>15</v>
      </c>
      <c r="B20" s="254" t="s">
        <v>16</v>
      </c>
      <c r="C20" s="254" t="s">
        <v>6</v>
      </c>
      <c r="D20" s="100" t="s">
        <v>13</v>
      </c>
      <c r="E20" s="254" t="s">
        <v>105</v>
      </c>
      <c r="F20" s="256" t="s">
        <v>5</v>
      </c>
      <c r="G20" s="259" t="s">
        <v>204</v>
      </c>
      <c r="H20" s="259"/>
      <c r="I20" s="259"/>
      <c r="J20" s="259" t="s">
        <v>205</v>
      </c>
      <c r="K20" s="259"/>
      <c r="L20" s="259"/>
      <c r="M20" s="259"/>
      <c r="N20" s="259"/>
      <c r="O20" s="259"/>
      <c r="P20" s="259"/>
      <c r="Q20" s="259"/>
      <c r="R20" s="259"/>
    </row>
    <row r="21" spans="1:18" ht="21.75">
      <c r="A21" s="257"/>
      <c r="B21" s="257"/>
      <c r="C21" s="255"/>
      <c r="D21" s="25" t="s">
        <v>17</v>
      </c>
      <c r="E21" s="258"/>
      <c r="F21" s="255"/>
      <c r="G21" s="92" t="s">
        <v>124</v>
      </c>
      <c r="H21" s="92" t="s">
        <v>125</v>
      </c>
      <c r="I21" s="92" t="s">
        <v>126</v>
      </c>
      <c r="J21" s="92" t="s">
        <v>127</v>
      </c>
      <c r="K21" s="92" t="s">
        <v>128</v>
      </c>
      <c r="L21" s="92" t="s">
        <v>129</v>
      </c>
      <c r="M21" s="92" t="s">
        <v>130</v>
      </c>
      <c r="N21" s="92" t="s">
        <v>131</v>
      </c>
      <c r="O21" s="92" t="s">
        <v>132</v>
      </c>
      <c r="P21" s="92" t="s">
        <v>133</v>
      </c>
      <c r="Q21" s="92" t="s">
        <v>134</v>
      </c>
      <c r="R21" s="92" t="s">
        <v>135</v>
      </c>
    </row>
    <row r="22" spans="1:18" ht="44.25" customHeight="1">
      <c r="A22" s="68">
        <v>3</v>
      </c>
      <c r="B22" s="31" t="s">
        <v>222</v>
      </c>
      <c r="C22" s="212" t="s">
        <v>223</v>
      </c>
      <c r="D22" s="99">
        <v>124000</v>
      </c>
      <c r="E22" s="137" t="s">
        <v>188</v>
      </c>
      <c r="F22" s="101" t="s">
        <v>197</v>
      </c>
      <c r="G22" s="93"/>
      <c r="H22" s="93"/>
      <c r="I22" s="93"/>
      <c r="J22" s="93"/>
      <c r="K22" s="94"/>
      <c r="L22" s="94"/>
      <c r="M22" s="94"/>
      <c r="N22" s="94"/>
      <c r="O22" s="94"/>
      <c r="P22" s="94"/>
      <c r="Q22" s="94"/>
      <c r="R22" s="94"/>
    </row>
    <row r="23" spans="1:18" ht="37.5">
      <c r="A23" s="178"/>
      <c r="B23" s="35"/>
      <c r="C23" s="98" t="s">
        <v>224</v>
      </c>
      <c r="D23" s="99">
        <v>115000</v>
      </c>
      <c r="E23" s="137" t="s">
        <v>201</v>
      </c>
      <c r="F23" s="101" t="s">
        <v>197</v>
      </c>
      <c r="G23" s="93"/>
      <c r="H23" s="93"/>
      <c r="I23" s="93"/>
      <c r="J23" s="93"/>
      <c r="K23" s="94"/>
      <c r="L23" s="94"/>
      <c r="M23" s="94"/>
      <c r="N23" s="94"/>
      <c r="O23" s="94"/>
      <c r="P23" s="94"/>
      <c r="Q23" s="94"/>
      <c r="R23" s="94"/>
    </row>
    <row r="24" spans="1:18" ht="37.5">
      <c r="A24" s="50"/>
      <c r="B24" s="211"/>
      <c r="C24" s="98" t="s">
        <v>225</v>
      </c>
      <c r="D24" s="99">
        <v>114000</v>
      </c>
      <c r="E24" s="137" t="s">
        <v>206</v>
      </c>
      <c r="F24" s="101" t="s">
        <v>197</v>
      </c>
      <c r="G24" s="93"/>
      <c r="H24" s="93"/>
      <c r="I24" s="93"/>
      <c r="J24" s="93"/>
      <c r="K24" s="94"/>
      <c r="L24" s="94"/>
      <c r="M24" s="94"/>
      <c r="N24" s="94"/>
      <c r="O24" s="94"/>
      <c r="P24" s="94"/>
      <c r="Q24" s="94"/>
      <c r="R24" s="94"/>
    </row>
    <row r="25" spans="1:6" ht="18.75">
      <c r="A25" s="18"/>
      <c r="B25" s="24"/>
      <c r="C25" s="158"/>
      <c r="D25" s="32"/>
      <c r="E25" s="34"/>
      <c r="F25" s="32"/>
    </row>
    <row r="26" spans="1:6" ht="18.75">
      <c r="A26" s="18"/>
      <c r="B26" s="185"/>
      <c r="C26" s="158"/>
      <c r="D26" s="32"/>
      <c r="E26" s="34"/>
      <c r="F26" s="32"/>
    </row>
    <row r="27" spans="1:18" ht="18.75">
      <c r="A27" s="184"/>
      <c r="B27" s="185"/>
      <c r="C27" s="186"/>
      <c r="D27" s="187"/>
      <c r="E27" s="188"/>
      <c r="F27" s="187"/>
      <c r="G27" s="6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7" ht="15">
      <c r="A28" s="9"/>
      <c r="B28" s="9"/>
      <c r="C28" s="9"/>
      <c r="D28" s="9"/>
      <c r="E28" s="9"/>
      <c r="F28" s="9"/>
      <c r="G28" s="9"/>
    </row>
    <row r="29" spans="1:7" s="95" customFormat="1" ht="15">
      <c r="A29" s="105"/>
      <c r="B29" s="69"/>
      <c r="C29" s="69"/>
      <c r="D29" s="69"/>
      <c r="E29" s="69"/>
      <c r="F29" s="69"/>
      <c r="G29" s="69"/>
    </row>
    <row r="38" ht="15">
      <c r="F38" s="69"/>
    </row>
    <row r="48" spans="1:18" ht="18.75">
      <c r="A48" s="253">
        <v>7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</row>
  </sheetData>
  <sheetProtection/>
  <mergeCells count="20">
    <mergeCell ref="P1:R1"/>
    <mergeCell ref="A1:O1"/>
    <mergeCell ref="B4:R4"/>
    <mergeCell ref="A18:R18"/>
    <mergeCell ref="E20:E21"/>
    <mergeCell ref="G20:I20"/>
    <mergeCell ref="J20:R20"/>
    <mergeCell ref="J7:R7"/>
    <mergeCell ref="A2:R2"/>
    <mergeCell ref="A20:A21"/>
    <mergeCell ref="A48:R48"/>
    <mergeCell ref="C7:C8"/>
    <mergeCell ref="A7:A8"/>
    <mergeCell ref="B7:B8"/>
    <mergeCell ref="F7:F8"/>
    <mergeCell ref="E7:E8"/>
    <mergeCell ref="B20:B21"/>
    <mergeCell ref="C20:C21"/>
    <mergeCell ref="F20:F21"/>
    <mergeCell ref="G7:I7"/>
  </mergeCells>
  <printOptions horizontalCentered="1"/>
  <pageMargins left="0.2362204724409449" right="0.2362204724409449" top="0.1968503937007874" bottom="0.11811023622047245" header="0.31496062992125984" footer="0.2362204724409449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view="pageBreakPreview" zoomScale="98" zoomScaleNormal="90" zoomScaleSheetLayoutView="98" zoomScalePageLayoutView="0" workbookViewId="0" topLeftCell="A9">
      <selection activeCell="D15" sqref="D15:D21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9.281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43</v>
      </c>
      <c r="B1" s="23"/>
      <c r="C1" s="29"/>
      <c r="D1" s="28"/>
      <c r="E1" s="29"/>
      <c r="F1" s="28"/>
    </row>
    <row r="2" spans="1:6" s="8" customFormat="1" ht="21.75" customHeight="1">
      <c r="A2" s="22"/>
      <c r="B2" s="24" t="s">
        <v>251</v>
      </c>
      <c r="C2" s="29"/>
      <c r="D2" s="28"/>
      <c r="E2" s="29"/>
      <c r="F2" s="28"/>
    </row>
    <row r="3" spans="1:6" s="8" customFormat="1" ht="21.75" customHeight="1">
      <c r="A3" s="22"/>
      <c r="B3" s="118" t="s">
        <v>139</v>
      </c>
      <c r="C3" s="29"/>
      <c r="D3" s="28"/>
      <c r="E3" s="29"/>
      <c r="F3" s="28"/>
    </row>
    <row r="4" spans="1:6" s="3" customFormat="1" ht="21.75" customHeight="1">
      <c r="A4" s="18"/>
      <c r="B4" s="24" t="s">
        <v>252</v>
      </c>
      <c r="C4" s="34"/>
      <c r="D4" s="32"/>
      <c r="E4" s="34"/>
      <c r="F4" s="32"/>
    </row>
    <row r="5" spans="1:18" s="3" customFormat="1" ht="19.5" customHeight="1">
      <c r="A5" s="270" t="s">
        <v>15</v>
      </c>
      <c r="B5" s="272" t="s">
        <v>16</v>
      </c>
      <c r="C5" s="254" t="s">
        <v>6</v>
      </c>
      <c r="D5" s="104" t="s">
        <v>13</v>
      </c>
      <c r="E5" s="254" t="s">
        <v>105</v>
      </c>
      <c r="F5" s="256" t="s">
        <v>5</v>
      </c>
      <c r="G5" s="259" t="str">
        <f>'ยุทธ1.1-1.2'!G7:I7</f>
        <v> พ.ศ.2560</v>
      </c>
      <c r="H5" s="259"/>
      <c r="I5" s="259"/>
      <c r="J5" s="259" t="str">
        <f>'ยุทธ1.1-1.2'!J7:R7</f>
        <v>พ.ศ.2561</v>
      </c>
      <c r="K5" s="259"/>
      <c r="L5" s="259"/>
      <c r="M5" s="259"/>
      <c r="N5" s="259"/>
      <c r="O5" s="259"/>
      <c r="P5" s="259"/>
      <c r="Q5" s="259"/>
      <c r="R5" s="259"/>
    </row>
    <row r="6" spans="1:18" s="3" customFormat="1" ht="19.5" customHeight="1">
      <c r="A6" s="271"/>
      <c r="B6" s="271"/>
      <c r="C6" s="257"/>
      <c r="D6" s="25" t="s">
        <v>17</v>
      </c>
      <c r="E6" s="273"/>
      <c r="F6" s="257"/>
      <c r="G6" s="92" t="s">
        <v>124</v>
      </c>
      <c r="H6" s="92" t="s">
        <v>125</v>
      </c>
      <c r="I6" s="92" t="s">
        <v>126</v>
      </c>
      <c r="J6" s="92" t="s">
        <v>127</v>
      </c>
      <c r="K6" s="92" t="s">
        <v>128</v>
      </c>
      <c r="L6" s="92" t="s">
        <v>129</v>
      </c>
      <c r="M6" s="92" t="s">
        <v>130</v>
      </c>
      <c r="N6" s="92" t="s">
        <v>131</v>
      </c>
      <c r="O6" s="92" t="s">
        <v>132</v>
      </c>
      <c r="P6" s="92" t="s">
        <v>133</v>
      </c>
      <c r="Q6" s="92" t="s">
        <v>134</v>
      </c>
      <c r="R6" s="92" t="s">
        <v>135</v>
      </c>
    </row>
    <row r="7" spans="1:18" s="3" customFormat="1" ht="41.25" customHeight="1">
      <c r="A7" s="282">
        <v>1</v>
      </c>
      <c r="B7" s="285" t="s">
        <v>106</v>
      </c>
      <c r="C7" s="110" t="s">
        <v>226</v>
      </c>
      <c r="D7" s="99">
        <v>84000</v>
      </c>
      <c r="E7" s="131" t="s">
        <v>188</v>
      </c>
      <c r="F7" s="101" t="s">
        <v>197</v>
      </c>
      <c r="G7" s="93"/>
      <c r="H7" s="93"/>
      <c r="I7" s="93"/>
      <c r="J7" s="93"/>
      <c r="K7" s="94"/>
      <c r="L7" s="94"/>
      <c r="M7" s="94"/>
      <c r="N7" s="94"/>
      <c r="O7" s="94"/>
      <c r="P7" s="94"/>
      <c r="Q7" s="94"/>
      <c r="R7" s="94"/>
    </row>
    <row r="8" spans="1:18" s="3" customFormat="1" ht="41.25" customHeight="1">
      <c r="A8" s="283"/>
      <c r="B8" s="286"/>
      <c r="C8" s="110" t="s">
        <v>227</v>
      </c>
      <c r="D8" s="99">
        <v>500000</v>
      </c>
      <c r="E8" s="131" t="s">
        <v>199</v>
      </c>
      <c r="F8" s="101" t="s">
        <v>197</v>
      </c>
      <c r="G8" s="93"/>
      <c r="H8" s="93"/>
      <c r="I8" s="93"/>
      <c r="J8" s="93"/>
      <c r="K8" s="94"/>
      <c r="L8" s="94"/>
      <c r="M8" s="94"/>
      <c r="N8" s="94"/>
      <c r="O8" s="94"/>
      <c r="P8" s="94"/>
      <c r="Q8" s="94"/>
      <c r="R8" s="94"/>
    </row>
    <row r="9" spans="1:18" s="3" customFormat="1" ht="41.25" customHeight="1">
      <c r="A9" s="283"/>
      <c r="B9" s="286"/>
      <c r="C9" s="110" t="s">
        <v>228</v>
      </c>
      <c r="D9" s="99">
        <v>500000</v>
      </c>
      <c r="E9" s="131" t="s">
        <v>201</v>
      </c>
      <c r="F9" s="101" t="s">
        <v>197</v>
      </c>
      <c r="G9" s="93"/>
      <c r="H9" s="93"/>
      <c r="I9" s="93"/>
      <c r="J9" s="93"/>
      <c r="K9" s="94"/>
      <c r="L9" s="94"/>
      <c r="M9" s="94"/>
      <c r="N9" s="94"/>
      <c r="O9" s="94"/>
      <c r="P9" s="94"/>
      <c r="Q9" s="94"/>
      <c r="R9" s="94"/>
    </row>
    <row r="10" spans="1:18" s="3" customFormat="1" ht="41.25" customHeight="1">
      <c r="A10" s="283"/>
      <c r="B10" s="286"/>
      <c r="C10" s="110" t="s">
        <v>229</v>
      </c>
      <c r="D10" s="99">
        <v>63000</v>
      </c>
      <c r="E10" s="131" t="s">
        <v>152</v>
      </c>
      <c r="F10" s="101" t="s">
        <v>197</v>
      </c>
      <c r="G10" s="93"/>
      <c r="H10" s="93"/>
      <c r="I10" s="93"/>
      <c r="J10" s="93"/>
      <c r="K10" s="94"/>
      <c r="L10" s="94"/>
      <c r="M10" s="94"/>
      <c r="N10" s="94"/>
      <c r="O10" s="94"/>
      <c r="P10" s="94"/>
      <c r="Q10" s="94"/>
      <c r="R10" s="94"/>
    </row>
    <row r="11" spans="1:18" s="3" customFormat="1" ht="39.75" customHeight="1">
      <c r="A11" s="284"/>
      <c r="B11" s="287"/>
      <c r="C11" s="110" t="s">
        <v>232</v>
      </c>
      <c r="D11" s="99">
        <v>219000</v>
      </c>
      <c r="E11" s="131" t="s">
        <v>231</v>
      </c>
      <c r="F11" s="101" t="s">
        <v>197</v>
      </c>
      <c r="G11" s="93"/>
      <c r="H11" s="93"/>
      <c r="I11" s="93"/>
      <c r="J11" s="93"/>
      <c r="K11" s="94"/>
      <c r="L11" s="94"/>
      <c r="M11" s="94"/>
      <c r="N11" s="94"/>
      <c r="O11" s="94"/>
      <c r="P11" s="94"/>
      <c r="Q11" s="94"/>
      <c r="R11" s="94"/>
    </row>
    <row r="12" spans="1:6" ht="21.75" customHeight="1">
      <c r="A12" s="77"/>
      <c r="B12" s="78" t="s">
        <v>253</v>
      </c>
      <c r="C12" s="79"/>
      <c r="D12" s="80"/>
      <c r="E12" s="79"/>
      <c r="F12" s="80"/>
    </row>
    <row r="13" spans="1:18" ht="21.75" customHeight="1">
      <c r="A13" s="278" t="s">
        <v>15</v>
      </c>
      <c r="B13" s="280" t="s">
        <v>16</v>
      </c>
      <c r="C13" s="281" t="s">
        <v>6</v>
      </c>
      <c r="D13" s="111" t="s">
        <v>13</v>
      </c>
      <c r="E13" s="254" t="s">
        <v>105</v>
      </c>
      <c r="F13" s="268" t="s">
        <v>5</v>
      </c>
      <c r="G13" s="259" t="str">
        <f>G5</f>
        <v> พ.ศ.2560</v>
      </c>
      <c r="H13" s="259"/>
      <c r="I13" s="259"/>
      <c r="J13" s="259" t="str">
        <f>J5</f>
        <v>พ.ศ.2561</v>
      </c>
      <c r="K13" s="259"/>
      <c r="L13" s="259"/>
      <c r="M13" s="259"/>
      <c r="N13" s="259"/>
      <c r="O13" s="259"/>
      <c r="P13" s="259"/>
      <c r="Q13" s="259"/>
      <c r="R13" s="259"/>
    </row>
    <row r="14" spans="1:18" ht="21.75" customHeight="1">
      <c r="A14" s="279"/>
      <c r="B14" s="279"/>
      <c r="C14" s="269"/>
      <c r="D14" s="112" t="s">
        <v>17</v>
      </c>
      <c r="E14" s="258"/>
      <c r="F14" s="269"/>
      <c r="G14" s="92" t="s">
        <v>124</v>
      </c>
      <c r="H14" s="92" t="s">
        <v>125</v>
      </c>
      <c r="I14" s="92" t="s">
        <v>126</v>
      </c>
      <c r="J14" s="92" t="s">
        <v>127</v>
      </c>
      <c r="K14" s="92" t="s">
        <v>128</v>
      </c>
      <c r="L14" s="92" t="s">
        <v>129</v>
      </c>
      <c r="M14" s="92" t="s">
        <v>130</v>
      </c>
      <c r="N14" s="92" t="s">
        <v>131</v>
      </c>
      <c r="O14" s="92" t="s">
        <v>132</v>
      </c>
      <c r="P14" s="92" t="s">
        <v>133</v>
      </c>
      <c r="Q14" s="92" t="s">
        <v>134</v>
      </c>
      <c r="R14" s="92" t="s">
        <v>135</v>
      </c>
    </row>
    <row r="15" spans="1:18" ht="37.5">
      <c r="A15" s="274">
        <v>1</v>
      </c>
      <c r="B15" s="276" t="s">
        <v>107</v>
      </c>
      <c r="C15" s="98" t="s">
        <v>233</v>
      </c>
      <c r="D15" s="114">
        <v>500000</v>
      </c>
      <c r="E15" s="139" t="s">
        <v>200</v>
      </c>
      <c r="F15" s="115" t="s">
        <v>197</v>
      </c>
      <c r="G15" s="93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</row>
    <row r="16" spans="1:18" ht="37.5">
      <c r="A16" s="274"/>
      <c r="B16" s="277"/>
      <c r="C16" s="98" t="s">
        <v>234</v>
      </c>
      <c r="D16" s="114">
        <v>500000</v>
      </c>
      <c r="E16" s="139" t="s">
        <v>230</v>
      </c>
      <c r="F16" s="115" t="s">
        <v>197</v>
      </c>
      <c r="G16" s="93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94"/>
    </row>
    <row r="17" spans="1:18" ht="37.5">
      <c r="A17" s="274"/>
      <c r="B17" s="277"/>
      <c r="C17" s="98" t="s">
        <v>235</v>
      </c>
      <c r="D17" s="114">
        <v>281000</v>
      </c>
      <c r="E17" s="139" t="s">
        <v>231</v>
      </c>
      <c r="F17" s="115" t="s">
        <v>197</v>
      </c>
      <c r="G17" s="93"/>
      <c r="H17" s="93"/>
      <c r="I17" s="93"/>
      <c r="J17" s="93"/>
      <c r="K17" s="94"/>
      <c r="L17" s="94"/>
      <c r="M17" s="94"/>
      <c r="N17" s="94"/>
      <c r="O17" s="94"/>
      <c r="P17" s="94"/>
      <c r="Q17" s="94"/>
      <c r="R17" s="94"/>
    </row>
    <row r="18" spans="1:18" ht="21.75">
      <c r="A18" s="274"/>
      <c r="B18" s="277"/>
      <c r="C18" s="113" t="s">
        <v>236</v>
      </c>
      <c r="D18" s="114">
        <v>500000</v>
      </c>
      <c r="E18" s="139" t="s">
        <v>239</v>
      </c>
      <c r="F18" s="115" t="s">
        <v>197</v>
      </c>
      <c r="G18" s="93"/>
      <c r="H18" s="93"/>
      <c r="I18" s="93"/>
      <c r="J18" s="93"/>
      <c r="K18" s="94"/>
      <c r="L18" s="94"/>
      <c r="M18" s="94"/>
      <c r="N18" s="94"/>
      <c r="O18" s="94"/>
      <c r="P18" s="94"/>
      <c r="Q18" s="94"/>
      <c r="R18" s="94"/>
    </row>
    <row r="19" spans="1:18" ht="21.75">
      <c r="A19" s="274"/>
      <c r="B19" s="277"/>
      <c r="C19" s="98" t="s">
        <v>237</v>
      </c>
      <c r="D19" s="114">
        <v>300000</v>
      </c>
      <c r="E19" s="139" t="s">
        <v>240</v>
      </c>
      <c r="F19" s="115" t="s">
        <v>197</v>
      </c>
      <c r="G19" s="93"/>
      <c r="H19" s="93"/>
      <c r="I19" s="93"/>
      <c r="J19" s="93"/>
      <c r="K19" s="94"/>
      <c r="L19" s="94"/>
      <c r="M19" s="94"/>
      <c r="N19" s="94"/>
      <c r="O19" s="94"/>
      <c r="P19" s="94"/>
      <c r="Q19" s="94"/>
      <c r="R19" s="94"/>
    </row>
    <row r="20" spans="1:18" ht="21.75">
      <c r="A20" s="274"/>
      <c r="B20" s="277"/>
      <c r="C20" s="98" t="s">
        <v>238</v>
      </c>
      <c r="D20" s="114">
        <v>280000</v>
      </c>
      <c r="E20" s="139" t="s">
        <v>241</v>
      </c>
      <c r="F20" s="115" t="s">
        <v>197</v>
      </c>
      <c r="G20" s="93"/>
      <c r="H20" s="93"/>
      <c r="I20" s="93"/>
      <c r="J20" s="93"/>
      <c r="K20" s="94"/>
      <c r="L20" s="94"/>
      <c r="M20" s="94"/>
      <c r="N20" s="94"/>
      <c r="O20" s="94"/>
      <c r="P20" s="94"/>
      <c r="Q20" s="94"/>
      <c r="R20" s="94"/>
    </row>
    <row r="21" spans="1:18" ht="34.5">
      <c r="A21" s="116">
        <v>2</v>
      </c>
      <c r="B21" s="117" t="s">
        <v>63</v>
      </c>
      <c r="C21" s="113" t="s">
        <v>64</v>
      </c>
      <c r="D21" s="114">
        <v>1250000</v>
      </c>
      <c r="E21" s="139" t="s">
        <v>153</v>
      </c>
      <c r="F21" s="115" t="s">
        <v>197</v>
      </c>
      <c r="G21" s="93"/>
      <c r="H21" s="93"/>
      <c r="I21" s="93"/>
      <c r="J21" s="93"/>
      <c r="K21" s="94"/>
      <c r="L21" s="94"/>
      <c r="M21" s="94"/>
      <c r="N21" s="94"/>
      <c r="O21" s="94"/>
      <c r="P21" s="94"/>
      <c r="Q21" s="94"/>
      <c r="R21" s="94"/>
    </row>
    <row r="22" spans="1:18" ht="21" customHeight="1">
      <c r="A22" s="275">
        <v>8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</row>
    <row r="23" spans="3:5" ht="21" customHeight="1">
      <c r="C23" s="181"/>
      <c r="E23" s="140"/>
    </row>
    <row r="24" spans="1:18" ht="21.7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</row>
  </sheetData>
  <sheetProtection/>
  <mergeCells count="20">
    <mergeCell ref="A22:R22"/>
    <mergeCell ref="B15:B20"/>
    <mergeCell ref="J5:R5"/>
    <mergeCell ref="G5:I5"/>
    <mergeCell ref="A13:A14"/>
    <mergeCell ref="B13:B14"/>
    <mergeCell ref="C13:C14"/>
    <mergeCell ref="E13:E14"/>
    <mergeCell ref="A7:A11"/>
    <mergeCell ref="B7:B11"/>
    <mergeCell ref="A24:R24"/>
    <mergeCell ref="F13:F14"/>
    <mergeCell ref="F5:F6"/>
    <mergeCell ref="A5:A6"/>
    <mergeCell ref="B5:B6"/>
    <mergeCell ref="C5:C6"/>
    <mergeCell ref="E5:E6"/>
    <mergeCell ref="G13:I13"/>
    <mergeCell ref="J13:R13"/>
    <mergeCell ref="A15:A20"/>
  </mergeCells>
  <printOptions horizontalCentered="1"/>
  <pageMargins left="0.2362204724409449" right="0.2362204724409449" top="0.2755905511811024" bottom="0.11811023622047245" header="0.31496062992125984" footer="0.2362204724409449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2"/>
  <sheetViews>
    <sheetView view="pageBreakPreview" zoomScale="98" zoomScaleNormal="90" zoomScaleSheetLayoutView="98" zoomScalePageLayoutView="0" workbookViewId="0" topLeftCell="A1">
      <selection activeCell="D10" sqref="D10"/>
    </sheetView>
  </sheetViews>
  <sheetFormatPr defaultColWidth="9.140625" defaultRowHeight="21.75" customHeight="1"/>
  <cols>
    <col min="1" max="1" width="4.00390625" style="44" customWidth="1"/>
    <col min="2" max="2" width="22.8515625" style="45" customWidth="1"/>
    <col min="3" max="3" width="31.7109375" style="46" customWidth="1"/>
    <col min="4" max="4" width="10.28125" style="44" customWidth="1"/>
    <col min="5" max="5" width="16.28125" style="46" customWidth="1"/>
    <col min="6" max="6" width="18.0039062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44</v>
      </c>
      <c r="B1" s="23"/>
      <c r="C1" s="29"/>
      <c r="D1" s="28"/>
      <c r="E1" s="29"/>
      <c r="F1" s="28"/>
    </row>
    <row r="2" spans="1:6" s="8" customFormat="1" ht="21.75" customHeight="1">
      <c r="A2" s="22"/>
      <c r="B2" s="21" t="s">
        <v>138</v>
      </c>
      <c r="C2" s="21"/>
      <c r="D2" s="21"/>
      <c r="E2" s="21"/>
      <c r="F2" s="18"/>
    </row>
    <row r="3" spans="1:6" s="8" customFormat="1" ht="21.75" customHeight="1">
      <c r="A3" s="22"/>
      <c r="B3" s="265" t="s">
        <v>140</v>
      </c>
      <c r="C3" s="265"/>
      <c r="D3" s="265"/>
      <c r="E3" s="265"/>
      <c r="F3" s="265"/>
    </row>
    <row r="4" spans="1:6" s="3" customFormat="1" ht="21.75" customHeight="1">
      <c r="A4" s="18"/>
      <c r="B4" s="24" t="s">
        <v>254</v>
      </c>
      <c r="C4" s="34"/>
      <c r="D4" s="32"/>
      <c r="E4" s="34"/>
      <c r="F4" s="32"/>
    </row>
    <row r="5" spans="1:6" s="3" customFormat="1" ht="21.75" customHeight="1">
      <c r="A5" s="18"/>
      <c r="B5" s="206" t="s">
        <v>139</v>
      </c>
      <c r="C5" s="34"/>
      <c r="D5" s="32"/>
      <c r="E5" s="34"/>
      <c r="F5" s="32"/>
    </row>
    <row r="6" spans="1:6" s="17" customFormat="1" ht="27.75" customHeight="1">
      <c r="A6" s="18"/>
      <c r="B6" s="24" t="s">
        <v>255</v>
      </c>
      <c r="C6" s="34"/>
      <c r="D6" s="32"/>
      <c r="E6" s="34"/>
      <c r="F6" s="32"/>
    </row>
    <row r="7" spans="1:6" s="17" customFormat="1" ht="27.75" customHeight="1">
      <c r="A7" s="18"/>
      <c r="B7" s="24" t="s">
        <v>258</v>
      </c>
      <c r="C7" s="34"/>
      <c r="D7" s="32"/>
      <c r="E7" s="34"/>
      <c r="F7" s="32"/>
    </row>
    <row r="8" spans="1:18" s="17" customFormat="1" ht="21.75">
      <c r="A8" s="270" t="s">
        <v>15</v>
      </c>
      <c r="B8" s="272" t="s">
        <v>16</v>
      </c>
      <c r="C8" s="254" t="s">
        <v>6</v>
      </c>
      <c r="D8" s="104" t="s">
        <v>13</v>
      </c>
      <c r="E8" s="254" t="s">
        <v>105</v>
      </c>
      <c r="F8" s="256" t="s">
        <v>5</v>
      </c>
      <c r="G8" s="259" t="str">
        <f>'ยุทธ1.1-1.2'!G7:I7</f>
        <v> พ.ศ.2560</v>
      </c>
      <c r="H8" s="259"/>
      <c r="I8" s="259"/>
      <c r="J8" s="259" t="str">
        <f>'ยุทธ1.1-1.2'!J7:R7</f>
        <v>พ.ศ.2561</v>
      </c>
      <c r="K8" s="259"/>
      <c r="L8" s="259"/>
      <c r="M8" s="259"/>
      <c r="N8" s="259"/>
      <c r="O8" s="259"/>
      <c r="P8" s="259"/>
      <c r="Q8" s="259"/>
      <c r="R8" s="259"/>
    </row>
    <row r="9" spans="1:18" s="17" customFormat="1" ht="21.75">
      <c r="A9" s="289"/>
      <c r="B9" s="289"/>
      <c r="C9" s="255"/>
      <c r="D9" s="91" t="s">
        <v>17</v>
      </c>
      <c r="E9" s="258"/>
      <c r="F9" s="255"/>
      <c r="G9" s="92" t="s">
        <v>124</v>
      </c>
      <c r="H9" s="92" t="s">
        <v>125</v>
      </c>
      <c r="I9" s="92" t="s">
        <v>126</v>
      </c>
      <c r="J9" s="92" t="s">
        <v>127</v>
      </c>
      <c r="K9" s="92" t="s">
        <v>128</v>
      </c>
      <c r="L9" s="92" t="s">
        <v>129</v>
      </c>
      <c r="M9" s="92" t="s">
        <v>130</v>
      </c>
      <c r="N9" s="92" t="s">
        <v>131</v>
      </c>
      <c r="O9" s="92" t="s">
        <v>132</v>
      </c>
      <c r="P9" s="92" t="s">
        <v>133</v>
      </c>
      <c r="Q9" s="92" t="s">
        <v>134</v>
      </c>
      <c r="R9" s="92" t="s">
        <v>135</v>
      </c>
    </row>
    <row r="10" spans="1:18" s="17" customFormat="1" ht="75">
      <c r="A10" s="119">
        <v>1</v>
      </c>
      <c r="B10" s="102" t="s">
        <v>46</v>
      </c>
      <c r="C10" s="98" t="s">
        <v>103</v>
      </c>
      <c r="D10" s="99">
        <v>50000</v>
      </c>
      <c r="E10" s="138" t="s">
        <v>154</v>
      </c>
      <c r="F10" s="101" t="s">
        <v>334</v>
      </c>
      <c r="G10" s="93"/>
      <c r="H10" s="93"/>
      <c r="I10" s="93"/>
      <c r="J10" s="93"/>
      <c r="K10" s="94"/>
      <c r="L10" s="94"/>
      <c r="M10" s="94"/>
      <c r="N10" s="94"/>
      <c r="O10" s="94"/>
      <c r="P10" s="94"/>
      <c r="Q10" s="94"/>
      <c r="R10" s="94"/>
    </row>
    <row r="11" spans="1:18" s="17" customFormat="1" ht="21.75">
      <c r="A11" s="81"/>
      <c r="B11" s="74"/>
      <c r="C11" s="39"/>
      <c r="D11" s="40"/>
      <c r="E11" s="39"/>
      <c r="F11" s="41"/>
      <c r="G11" s="120"/>
      <c r="H11" s="120"/>
      <c r="I11" s="120"/>
      <c r="J11" s="120"/>
      <c r="K11" s="121"/>
      <c r="L11" s="121"/>
      <c r="M11" s="121"/>
      <c r="N11" s="121"/>
      <c r="O11" s="121"/>
      <c r="P11" s="121"/>
      <c r="Q11" s="121"/>
      <c r="R11" s="121"/>
    </row>
    <row r="12" ht="21.75" customHeight="1">
      <c r="B12" s="24" t="s">
        <v>256</v>
      </c>
    </row>
    <row r="13" ht="21.75" customHeight="1">
      <c r="B13" s="28" t="s">
        <v>139</v>
      </c>
    </row>
    <row r="14" ht="21.75" customHeight="1">
      <c r="B14" s="75" t="s">
        <v>257</v>
      </c>
    </row>
    <row r="15" ht="21.75" customHeight="1">
      <c r="B15" s="28" t="s">
        <v>139</v>
      </c>
    </row>
    <row r="17" spans="1:6" ht="21.75" customHeight="1">
      <c r="A17" s="6"/>
      <c r="B17" s="6"/>
      <c r="C17" s="6"/>
      <c r="D17" s="6"/>
      <c r="E17" s="6"/>
      <c r="F17" s="6"/>
    </row>
    <row r="22" spans="1:18" ht="21.75" customHeight="1">
      <c r="A22" s="288">
        <v>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</row>
  </sheetData>
  <sheetProtection/>
  <mergeCells count="9">
    <mergeCell ref="B3:F3"/>
    <mergeCell ref="A22:R22"/>
    <mergeCell ref="G8:I8"/>
    <mergeCell ref="J8:R8"/>
    <mergeCell ref="F8:F9"/>
    <mergeCell ref="A8:A9"/>
    <mergeCell ref="B8:B9"/>
    <mergeCell ref="C8:C9"/>
    <mergeCell ref="E8:E9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"/>
  <sheetViews>
    <sheetView view="pageBreakPreview" zoomScale="98" zoomScaleNormal="90" zoomScaleSheetLayoutView="98" zoomScalePageLayoutView="0" workbookViewId="0" topLeftCell="A4">
      <selection activeCell="D13" sqref="D13:D16"/>
    </sheetView>
  </sheetViews>
  <sheetFormatPr defaultColWidth="9.140625" defaultRowHeight="21.75" customHeight="1"/>
  <cols>
    <col min="1" max="1" width="4.00390625" style="44" customWidth="1"/>
    <col min="2" max="2" width="24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1.5742187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7" width="4.140625" style="6" bestFit="1" customWidth="1"/>
    <col min="18" max="18" width="4.140625" style="6" customWidth="1"/>
    <col min="19" max="16384" width="9.140625" style="6" customWidth="1"/>
  </cols>
  <sheetData>
    <row r="1" spans="1:6" s="8" customFormat="1" ht="21.75" customHeight="1">
      <c r="A1" s="22" t="s">
        <v>45</v>
      </c>
      <c r="B1" s="23"/>
      <c r="C1" s="29"/>
      <c r="D1" s="28"/>
      <c r="E1" s="29"/>
      <c r="F1" s="28"/>
    </row>
    <row r="2" spans="1:6" s="8" customFormat="1" ht="21.75" customHeight="1">
      <c r="A2" s="22"/>
      <c r="B2" s="21" t="s">
        <v>138</v>
      </c>
      <c r="C2" s="21"/>
      <c r="D2" s="21"/>
      <c r="E2" s="21"/>
      <c r="F2" s="18"/>
    </row>
    <row r="3" spans="1:6" s="8" customFormat="1" ht="21.75" customHeight="1">
      <c r="A3" s="22"/>
      <c r="B3" s="265" t="s">
        <v>140</v>
      </c>
      <c r="C3" s="265"/>
      <c r="D3" s="265"/>
      <c r="E3" s="265"/>
      <c r="F3" s="265"/>
    </row>
    <row r="4" spans="1:6" s="8" customFormat="1" ht="21.75" customHeight="1">
      <c r="A4" s="22"/>
      <c r="B4" s="265" t="s">
        <v>141</v>
      </c>
      <c r="C4" s="265"/>
      <c r="D4" s="265"/>
      <c r="E4" s="265"/>
      <c r="F4" s="103"/>
    </row>
    <row r="5" spans="1:6" s="3" customFormat="1" ht="21.75" customHeight="1">
      <c r="A5" s="18"/>
      <c r="B5" s="24" t="s">
        <v>242</v>
      </c>
      <c r="C5" s="34"/>
      <c r="D5" s="32"/>
      <c r="E5" s="34"/>
      <c r="F5" s="32"/>
    </row>
    <row r="6" spans="1:6" s="3" customFormat="1" ht="21.75" customHeight="1">
      <c r="A6" s="18"/>
      <c r="B6" s="24" t="s">
        <v>243</v>
      </c>
      <c r="C6" s="34"/>
      <c r="D6" s="32"/>
      <c r="E6" s="34"/>
      <c r="F6" s="32"/>
    </row>
    <row r="7" spans="1:18" s="3" customFormat="1" ht="19.5" customHeight="1">
      <c r="A7" s="270" t="s">
        <v>15</v>
      </c>
      <c r="B7" s="272" t="s">
        <v>16</v>
      </c>
      <c r="C7" s="254" t="s">
        <v>6</v>
      </c>
      <c r="D7" s="104" t="s">
        <v>13</v>
      </c>
      <c r="E7" s="254" t="s">
        <v>105</v>
      </c>
      <c r="F7" s="256" t="s">
        <v>5</v>
      </c>
      <c r="G7" s="259" t="str">
        <f>'ยุทธ1.1-1.2'!G7:I7</f>
        <v> พ.ศ.2560</v>
      </c>
      <c r="H7" s="259"/>
      <c r="I7" s="259"/>
      <c r="J7" s="259" t="str">
        <f>'ยุทธ1.1-1.2'!J7:R7</f>
        <v>พ.ศ.2561</v>
      </c>
      <c r="K7" s="259"/>
      <c r="L7" s="259"/>
      <c r="M7" s="259"/>
      <c r="N7" s="259"/>
      <c r="O7" s="259"/>
      <c r="P7" s="259"/>
      <c r="Q7" s="259"/>
      <c r="R7" s="259"/>
    </row>
    <row r="8" spans="1:18" s="3" customFormat="1" ht="21.75">
      <c r="A8" s="289"/>
      <c r="B8" s="289"/>
      <c r="C8" s="255"/>
      <c r="D8" s="91" t="s">
        <v>17</v>
      </c>
      <c r="E8" s="258"/>
      <c r="F8" s="255"/>
      <c r="G8" s="92" t="s">
        <v>124</v>
      </c>
      <c r="H8" s="92" t="s">
        <v>125</v>
      </c>
      <c r="I8" s="92" t="s">
        <v>126</v>
      </c>
      <c r="J8" s="92" t="s">
        <v>127</v>
      </c>
      <c r="K8" s="92" t="s">
        <v>128</v>
      </c>
      <c r="L8" s="92" t="s">
        <v>129</v>
      </c>
      <c r="M8" s="92" t="s">
        <v>130</v>
      </c>
      <c r="N8" s="92" t="s">
        <v>131</v>
      </c>
      <c r="O8" s="92" t="s">
        <v>132</v>
      </c>
      <c r="P8" s="92" t="s">
        <v>133</v>
      </c>
      <c r="Q8" s="92" t="s">
        <v>134</v>
      </c>
      <c r="R8" s="92" t="s">
        <v>135</v>
      </c>
    </row>
    <row r="9" spans="1:18" s="17" customFormat="1" ht="56.25">
      <c r="A9" s="96">
        <v>1</v>
      </c>
      <c r="B9" s="214" t="s">
        <v>25</v>
      </c>
      <c r="C9" s="98" t="s">
        <v>327</v>
      </c>
      <c r="D9" s="122">
        <v>70000</v>
      </c>
      <c r="E9" s="141" t="s">
        <v>139</v>
      </c>
      <c r="F9" s="123" t="s">
        <v>19</v>
      </c>
      <c r="G9" s="136" t="s">
        <v>149</v>
      </c>
      <c r="H9" s="93"/>
      <c r="I9" s="136" t="s">
        <v>149</v>
      </c>
      <c r="J9" s="93"/>
      <c r="K9" s="94"/>
      <c r="L9" s="94"/>
      <c r="M9" s="94"/>
      <c r="N9" s="94"/>
      <c r="O9" s="94"/>
      <c r="P9" s="136" t="s">
        <v>149</v>
      </c>
      <c r="Q9" s="136" t="s">
        <v>149</v>
      </c>
      <c r="R9" s="94"/>
    </row>
    <row r="10" spans="1:6" s="3" customFormat="1" ht="21.75" customHeight="1">
      <c r="A10" s="18"/>
      <c r="B10" s="24" t="s">
        <v>244</v>
      </c>
      <c r="C10" s="34"/>
      <c r="D10" s="32"/>
      <c r="E10" s="34"/>
      <c r="F10" s="32"/>
    </row>
    <row r="11" spans="1:18" s="3" customFormat="1" ht="19.5" customHeight="1">
      <c r="A11" s="270" t="s">
        <v>15</v>
      </c>
      <c r="B11" s="272" t="s">
        <v>16</v>
      </c>
      <c r="C11" s="254" t="s">
        <v>6</v>
      </c>
      <c r="D11" s="104" t="s">
        <v>13</v>
      </c>
      <c r="E11" s="254" t="s">
        <v>105</v>
      </c>
      <c r="F11" s="256" t="s">
        <v>5</v>
      </c>
      <c r="G11" s="259" t="str">
        <f>G7</f>
        <v> พ.ศ.2560</v>
      </c>
      <c r="H11" s="259"/>
      <c r="I11" s="259"/>
      <c r="J11" s="259" t="str">
        <f>J7</f>
        <v>พ.ศ.2561</v>
      </c>
      <c r="K11" s="259"/>
      <c r="L11" s="259"/>
      <c r="M11" s="259"/>
      <c r="N11" s="259"/>
      <c r="O11" s="259"/>
      <c r="P11" s="259"/>
      <c r="Q11" s="259"/>
      <c r="R11" s="259"/>
    </row>
    <row r="12" spans="1:18" s="3" customFormat="1" ht="21.75">
      <c r="A12" s="289"/>
      <c r="B12" s="289"/>
      <c r="C12" s="255"/>
      <c r="D12" s="91" t="s">
        <v>17</v>
      </c>
      <c r="E12" s="258"/>
      <c r="F12" s="255"/>
      <c r="G12" s="92" t="s">
        <v>124</v>
      </c>
      <c r="H12" s="92" t="s">
        <v>125</v>
      </c>
      <c r="I12" s="92" t="s">
        <v>126</v>
      </c>
      <c r="J12" s="92" t="s">
        <v>127</v>
      </c>
      <c r="K12" s="92" t="s">
        <v>128</v>
      </c>
      <c r="L12" s="92" t="s">
        <v>129</v>
      </c>
      <c r="M12" s="92" t="s">
        <v>130</v>
      </c>
      <c r="N12" s="92" t="s">
        <v>131</v>
      </c>
      <c r="O12" s="92" t="s">
        <v>132</v>
      </c>
      <c r="P12" s="92" t="s">
        <v>133</v>
      </c>
      <c r="Q12" s="92" t="s">
        <v>134</v>
      </c>
      <c r="R12" s="92" t="s">
        <v>135</v>
      </c>
    </row>
    <row r="13" spans="1:18" s="3" customFormat="1" ht="37.5">
      <c r="A13" s="119">
        <v>1</v>
      </c>
      <c r="B13" s="102" t="s">
        <v>207</v>
      </c>
      <c r="C13" s="98" t="s">
        <v>208</v>
      </c>
      <c r="D13" s="99">
        <v>30000</v>
      </c>
      <c r="E13" s="138" t="s">
        <v>139</v>
      </c>
      <c r="F13" s="101" t="s">
        <v>248</v>
      </c>
      <c r="G13" s="93"/>
      <c r="H13" s="93"/>
      <c r="I13" s="93"/>
      <c r="J13" s="93"/>
      <c r="K13" s="94"/>
      <c r="L13" s="94"/>
      <c r="M13" s="94"/>
      <c r="N13" s="94"/>
      <c r="O13" s="94"/>
      <c r="P13" s="94"/>
      <c r="Q13" s="94"/>
      <c r="R13" s="94"/>
    </row>
    <row r="14" spans="1:18" s="3" customFormat="1" ht="68.25" customHeight="1">
      <c r="A14" s="119">
        <v>2</v>
      </c>
      <c r="B14" s="102" t="s">
        <v>47</v>
      </c>
      <c r="C14" s="98" t="s">
        <v>48</v>
      </c>
      <c r="D14" s="99">
        <v>30000</v>
      </c>
      <c r="E14" s="138" t="s">
        <v>139</v>
      </c>
      <c r="F14" s="101" t="s">
        <v>248</v>
      </c>
      <c r="G14" s="93"/>
      <c r="H14" s="93"/>
      <c r="I14" s="93"/>
      <c r="J14" s="93"/>
      <c r="K14" s="94"/>
      <c r="L14" s="94"/>
      <c r="M14" s="94"/>
      <c r="N14" s="94"/>
      <c r="O14" s="94"/>
      <c r="P14" s="94"/>
      <c r="Q14" s="94"/>
      <c r="R14" s="94"/>
    </row>
    <row r="15" spans="1:18" ht="56.25">
      <c r="A15" s="119">
        <v>3</v>
      </c>
      <c r="B15" s="215" t="s">
        <v>100</v>
      </c>
      <c r="C15" s="216" t="s">
        <v>245</v>
      </c>
      <c r="D15" s="99">
        <v>16000</v>
      </c>
      <c r="E15" s="138" t="s">
        <v>139</v>
      </c>
      <c r="F15" s="101" t="s">
        <v>248</v>
      </c>
      <c r="G15" s="93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</row>
    <row r="16" spans="1:18" ht="37.5">
      <c r="A16" s="119">
        <v>4</v>
      </c>
      <c r="B16" s="37" t="s">
        <v>246</v>
      </c>
      <c r="C16" s="217" t="s">
        <v>247</v>
      </c>
      <c r="D16" s="99">
        <v>10000</v>
      </c>
      <c r="E16" s="138" t="s">
        <v>139</v>
      </c>
      <c r="F16" s="101" t="s">
        <v>248</v>
      </c>
      <c r="G16" s="93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94"/>
    </row>
    <row r="18" spans="1:18" ht="21.75" customHeight="1">
      <c r="A18" s="288">
        <v>10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</row>
  </sheetData>
  <sheetProtection/>
  <mergeCells count="17">
    <mergeCell ref="J7:R7"/>
    <mergeCell ref="A7:A8"/>
    <mergeCell ref="A18:R18"/>
    <mergeCell ref="F7:F8"/>
    <mergeCell ref="E7:E8"/>
    <mergeCell ref="C7:C8"/>
    <mergeCell ref="B7:B8"/>
    <mergeCell ref="B3:F3"/>
    <mergeCell ref="B4:E4"/>
    <mergeCell ref="J11:R11"/>
    <mergeCell ref="A11:A12"/>
    <mergeCell ref="B11:B12"/>
    <mergeCell ref="C11:C12"/>
    <mergeCell ref="E11:E12"/>
    <mergeCell ref="F11:F12"/>
    <mergeCell ref="G11:I11"/>
    <mergeCell ref="G7:I7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0"/>
  <sheetViews>
    <sheetView view="pageBreakPreview" zoomScale="98" zoomScaleNormal="90" zoomScaleSheetLayoutView="98" zoomScalePageLayoutView="0" workbookViewId="0" topLeftCell="A1">
      <selection activeCell="D6" sqref="D6:D10"/>
    </sheetView>
  </sheetViews>
  <sheetFormatPr defaultColWidth="9.140625" defaultRowHeight="21.75" customHeight="1"/>
  <cols>
    <col min="1" max="1" width="4.00390625" style="44" customWidth="1"/>
    <col min="2" max="2" width="24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1.5742187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45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259</v>
      </c>
      <c r="C2" s="34"/>
      <c r="D2" s="32"/>
      <c r="E2" s="34"/>
      <c r="F2" s="32"/>
    </row>
    <row r="3" spans="1:6" s="3" customFormat="1" ht="21.75" customHeight="1">
      <c r="A3" s="18"/>
      <c r="B3" s="24" t="s">
        <v>260</v>
      </c>
      <c r="C3" s="34"/>
      <c r="D3" s="32"/>
      <c r="E3" s="34"/>
      <c r="F3" s="32"/>
    </row>
    <row r="4" spans="1:18" s="3" customFormat="1" ht="19.5" customHeight="1">
      <c r="A4" s="270" t="s">
        <v>15</v>
      </c>
      <c r="B4" s="272" t="s">
        <v>16</v>
      </c>
      <c r="C4" s="254" t="s">
        <v>6</v>
      </c>
      <c r="D4" s="104" t="s">
        <v>13</v>
      </c>
      <c r="E4" s="254" t="s">
        <v>105</v>
      </c>
      <c r="F4" s="256" t="s">
        <v>5</v>
      </c>
      <c r="G4" s="259" t="str">
        <f>'ยุทธ1.1-1.2'!G7:I7</f>
        <v> พ.ศ.2560</v>
      </c>
      <c r="H4" s="259"/>
      <c r="I4" s="259"/>
      <c r="J4" s="259" t="str">
        <f>'ยุทธ1.1-1.2'!J7:R7</f>
        <v>พ.ศ.2561</v>
      </c>
      <c r="K4" s="259"/>
      <c r="L4" s="259"/>
      <c r="M4" s="259"/>
      <c r="N4" s="259"/>
      <c r="O4" s="259"/>
      <c r="P4" s="259"/>
      <c r="Q4" s="259"/>
      <c r="R4" s="259"/>
    </row>
    <row r="5" spans="1:18" s="3" customFormat="1" ht="21.75">
      <c r="A5" s="289"/>
      <c r="B5" s="289"/>
      <c r="C5" s="255"/>
      <c r="D5" s="91" t="s">
        <v>17</v>
      </c>
      <c r="E5" s="258"/>
      <c r="F5" s="255"/>
      <c r="G5" s="92" t="s">
        <v>124</v>
      </c>
      <c r="H5" s="92" t="s">
        <v>125</v>
      </c>
      <c r="I5" s="92" t="s">
        <v>126</v>
      </c>
      <c r="J5" s="92" t="s">
        <v>127</v>
      </c>
      <c r="K5" s="92" t="s">
        <v>128</v>
      </c>
      <c r="L5" s="92" t="s">
        <v>129</v>
      </c>
      <c r="M5" s="92" t="s">
        <v>130</v>
      </c>
      <c r="N5" s="92" t="s">
        <v>131</v>
      </c>
      <c r="O5" s="92" t="s">
        <v>132</v>
      </c>
      <c r="P5" s="92" t="s">
        <v>133</v>
      </c>
      <c r="Q5" s="92" t="s">
        <v>134</v>
      </c>
      <c r="R5" s="92" t="s">
        <v>135</v>
      </c>
    </row>
    <row r="6" spans="1:18" s="3" customFormat="1" ht="47.25" customHeight="1">
      <c r="A6" s="290">
        <v>1</v>
      </c>
      <c r="B6" s="293" t="s">
        <v>261</v>
      </c>
      <c r="C6" s="124" t="s">
        <v>262</v>
      </c>
      <c r="D6" s="125">
        <v>60000</v>
      </c>
      <c r="E6" s="131" t="s">
        <v>156</v>
      </c>
      <c r="F6" s="127" t="s">
        <v>21</v>
      </c>
      <c r="G6" s="93"/>
      <c r="H6" s="93"/>
      <c r="I6" s="93"/>
      <c r="J6" s="93"/>
      <c r="K6" s="94"/>
      <c r="L6" s="94"/>
      <c r="M6" s="94"/>
      <c r="N6" s="94"/>
      <c r="O6" s="94"/>
      <c r="P6" s="94"/>
      <c r="Q6" s="94"/>
      <c r="R6" s="94"/>
    </row>
    <row r="7" spans="1:18" s="3" customFormat="1" ht="47.25" customHeight="1">
      <c r="A7" s="291"/>
      <c r="B7" s="294"/>
      <c r="C7" s="124" t="s">
        <v>263</v>
      </c>
      <c r="D7" s="125">
        <v>15000</v>
      </c>
      <c r="E7" s="131"/>
      <c r="F7" s="127"/>
      <c r="G7" s="93"/>
      <c r="H7" s="93"/>
      <c r="I7" s="93"/>
      <c r="J7" s="93"/>
      <c r="K7" s="94"/>
      <c r="L7" s="94"/>
      <c r="M7" s="94"/>
      <c r="N7" s="94"/>
      <c r="O7" s="94"/>
      <c r="P7" s="94"/>
      <c r="Q7" s="94"/>
      <c r="R7" s="94"/>
    </row>
    <row r="8" spans="1:18" s="3" customFormat="1" ht="47.25" customHeight="1">
      <c r="A8" s="291"/>
      <c r="B8" s="294"/>
      <c r="C8" s="124" t="s">
        <v>264</v>
      </c>
      <c r="D8" s="125">
        <v>50000</v>
      </c>
      <c r="E8" s="131"/>
      <c r="F8" s="127"/>
      <c r="G8" s="93"/>
      <c r="H8" s="93"/>
      <c r="I8" s="93"/>
      <c r="J8" s="93"/>
      <c r="K8" s="94"/>
      <c r="L8" s="94"/>
      <c r="M8" s="94"/>
      <c r="N8" s="94"/>
      <c r="O8" s="94"/>
      <c r="P8" s="94"/>
      <c r="Q8" s="94"/>
      <c r="R8" s="94"/>
    </row>
    <row r="9" spans="1:18" s="3" customFormat="1" ht="47.25" customHeight="1">
      <c r="A9" s="291"/>
      <c r="B9" s="294"/>
      <c r="C9" s="242" t="s">
        <v>265</v>
      </c>
      <c r="D9" s="125">
        <v>20000</v>
      </c>
      <c r="E9" s="131"/>
      <c r="F9" s="127"/>
      <c r="G9" s="93"/>
      <c r="H9" s="93"/>
      <c r="I9" s="93"/>
      <c r="J9" s="93"/>
      <c r="K9" s="94"/>
      <c r="L9" s="94"/>
      <c r="M9" s="94"/>
      <c r="N9" s="94"/>
      <c r="O9" s="94"/>
      <c r="P9" s="94"/>
      <c r="Q9" s="94"/>
      <c r="R9" s="94"/>
    </row>
    <row r="10" spans="1:18" s="3" customFormat="1" ht="47.25" customHeight="1">
      <c r="A10" s="292"/>
      <c r="B10" s="295"/>
      <c r="C10" s="124" t="s">
        <v>266</v>
      </c>
      <c r="D10" s="125">
        <v>100000</v>
      </c>
      <c r="E10" s="131"/>
      <c r="F10" s="127"/>
      <c r="G10" s="93"/>
      <c r="H10" s="93"/>
      <c r="I10" s="93"/>
      <c r="J10" s="93"/>
      <c r="K10" s="94"/>
      <c r="L10" s="94"/>
      <c r="M10" s="94"/>
      <c r="N10" s="94"/>
      <c r="O10" s="94"/>
      <c r="P10" s="94"/>
      <c r="Q10" s="94"/>
      <c r="R10" s="94"/>
    </row>
    <row r="11" spans="1:6" ht="21.75">
      <c r="A11" s="76"/>
      <c r="B11" s="74"/>
      <c r="C11" s="39"/>
      <c r="D11" s="40"/>
      <c r="E11" s="39"/>
      <c r="F11" s="41"/>
    </row>
    <row r="12" spans="1:6" ht="21.75">
      <c r="A12" s="76"/>
      <c r="B12" s="74"/>
      <c r="C12" s="39"/>
      <c r="D12" s="40"/>
      <c r="E12" s="39"/>
      <c r="F12" s="41"/>
    </row>
    <row r="13" spans="1:6" ht="21.75">
      <c r="A13" s="76"/>
      <c r="B13" s="74"/>
      <c r="C13" s="39"/>
      <c r="D13" s="40"/>
      <c r="E13" s="39"/>
      <c r="F13" s="41"/>
    </row>
    <row r="14" spans="1:6" ht="21.75">
      <c r="A14" s="76"/>
      <c r="B14" s="74"/>
      <c r="C14" s="39"/>
      <c r="D14" s="40"/>
      <c r="E14" s="39"/>
      <c r="F14" s="41"/>
    </row>
    <row r="15" spans="1:6" ht="21.75" customHeight="1">
      <c r="A15" s="267"/>
      <c r="B15" s="267"/>
      <c r="C15" s="267"/>
      <c r="D15" s="267"/>
      <c r="E15" s="267"/>
      <c r="F15" s="267"/>
    </row>
    <row r="16" ht="11.25" customHeight="1"/>
    <row r="17" ht="21.75" customHeight="1" hidden="1"/>
    <row r="20" spans="1:18" ht="21.75" customHeight="1">
      <c r="A20" s="288">
        <v>11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</row>
  </sheetData>
  <sheetProtection/>
  <mergeCells count="11">
    <mergeCell ref="B4:B5"/>
    <mergeCell ref="C4:C5"/>
    <mergeCell ref="E4:E5"/>
    <mergeCell ref="A6:A10"/>
    <mergeCell ref="B6:B10"/>
    <mergeCell ref="A20:R20"/>
    <mergeCell ref="G4:I4"/>
    <mergeCell ref="J4:R4"/>
    <mergeCell ref="A15:F15"/>
    <mergeCell ref="F4:F5"/>
    <mergeCell ref="A4:A5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"/>
  <sheetViews>
    <sheetView view="pageBreakPreview" zoomScale="98" zoomScaleNormal="90" zoomScaleSheetLayoutView="98" zoomScalePageLayoutView="0" workbookViewId="0" topLeftCell="A1">
      <selection activeCell="G6" sqref="G6:R6"/>
    </sheetView>
  </sheetViews>
  <sheetFormatPr defaultColWidth="9.140625" defaultRowHeight="21.75" customHeight="1"/>
  <cols>
    <col min="1" max="1" width="4.00390625" style="44" customWidth="1"/>
    <col min="2" max="2" width="24.8515625" style="45" customWidth="1"/>
    <col min="3" max="3" width="31.7109375" style="46" customWidth="1"/>
    <col min="4" max="4" width="10.28125" style="44" customWidth="1"/>
    <col min="5" max="5" width="14.00390625" style="46" bestFit="1" customWidth="1"/>
    <col min="6" max="6" width="11.57421875" style="44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2" t="s">
        <v>45</v>
      </c>
      <c r="B1" s="23"/>
      <c r="C1" s="29"/>
      <c r="D1" s="28"/>
      <c r="E1" s="29"/>
      <c r="F1" s="28"/>
    </row>
    <row r="2" spans="1:6" s="3" customFormat="1" ht="21.75" customHeight="1">
      <c r="A2" s="18"/>
      <c r="B2" s="24" t="s">
        <v>267</v>
      </c>
      <c r="C2" s="34"/>
      <c r="D2" s="32"/>
      <c r="E2" s="34"/>
      <c r="F2" s="32"/>
    </row>
    <row r="3" spans="1:6" s="3" customFormat="1" ht="21.75" customHeight="1">
      <c r="A3" s="18"/>
      <c r="B3" s="24" t="s">
        <v>268</v>
      </c>
      <c r="C3" s="34"/>
      <c r="D3" s="32"/>
      <c r="E3" s="34"/>
      <c r="F3" s="32"/>
    </row>
    <row r="4" spans="1:18" s="3" customFormat="1" ht="19.5" customHeight="1">
      <c r="A4" s="270" t="s">
        <v>15</v>
      </c>
      <c r="B4" s="272" t="s">
        <v>16</v>
      </c>
      <c r="C4" s="254" t="s">
        <v>6</v>
      </c>
      <c r="D4" s="104" t="s">
        <v>13</v>
      </c>
      <c r="E4" s="254" t="s">
        <v>105</v>
      </c>
      <c r="F4" s="256" t="s">
        <v>5</v>
      </c>
      <c r="G4" s="259" t="str">
        <f>'ยุทธ1.1-1.2'!G7:I7</f>
        <v> พ.ศ.2560</v>
      </c>
      <c r="H4" s="259"/>
      <c r="I4" s="259"/>
      <c r="J4" s="259" t="str">
        <f>'ยุทธ1.1-1.2'!J7:R7</f>
        <v>พ.ศ.2561</v>
      </c>
      <c r="K4" s="259"/>
      <c r="L4" s="259"/>
      <c r="M4" s="259"/>
      <c r="N4" s="259"/>
      <c r="O4" s="259"/>
      <c r="P4" s="259"/>
      <c r="Q4" s="259"/>
      <c r="R4" s="259"/>
    </row>
    <row r="5" spans="1:18" s="3" customFormat="1" ht="21.75">
      <c r="A5" s="289"/>
      <c r="B5" s="289"/>
      <c r="C5" s="255"/>
      <c r="D5" s="91" t="s">
        <v>17</v>
      </c>
      <c r="E5" s="258"/>
      <c r="F5" s="255"/>
      <c r="G5" s="92" t="s">
        <v>124</v>
      </c>
      <c r="H5" s="92" t="s">
        <v>125</v>
      </c>
      <c r="I5" s="92" t="s">
        <v>126</v>
      </c>
      <c r="J5" s="92" t="s">
        <v>127</v>
      </c>
      <c r="K5" s="92" t="s">
        <v>128</v>
      </c>
      <c r="L5" s="92" t="s">
        <v>129</v>
      </c>
      <c r="M5" s="92" t="s">
        <v>130</v>
      </c>
      <c r="N5" s="92" t="s">
        <v>131</v>
      </c>
      <c r="O5" s="92" t="s">
        <v>132</v>
      </c>
      <c r="P5" s="92" t="s">
        <v>133</v>
      </c>
      <c r="Q5" s="92" t="s">
        <v>134</v>
      </c>
      <c r="R5" s="92" t="s">
        <v>135</v>
      </c>
    </row>
    <row r="6" spans="1:18" s="3" customFormat="1" ht="68.25" customHeight="1">
      <c r="A6" s="119">
        <v>1</v>
      </c>
      <c r="B6" s="102" t="s">
        <v>9</v>
      </c>
      <c r="C6" s="98" t="s">
        <v>176</v>
      </c>
      <c r="D6" s="99">
        <v>90000</v>
      </c>
      <c r="E6" s="138" t="s">
        <v>139</v>
      </c>
      <c r="F6" s="101" t="s">
        <v>19</v>
      </c>
      <c r="G6" s="136" t="s">
        <v>149</v>
      </c>
      <c r="H6" s="136" t="s">
        <v>149</v>
      </c>
      <c r="I6" s="136" t="s">
        <v>149</v>
      </c>
      <c r="J6" s="136" t="s">
        <v>149</v>
      </c>
      <c r="K6" s="136" t="s">
        <v>149</v>
      </c>
      <c r="L6" s="136" t="s">
        <v>149</v>
      </c>
      <c r="M6" s="136" t="s">
        <v>149</v>
      </c>
      <c r="N6" s="136" t="s">
        <v>149</v>
      </c>
      <c r="O6" s="136" t="s">
        <v>149</v>
      </c>
      <c r="P6" s="136" t="s">
        <v>149</v>
      </c>
      <c r="Q6" s="136" t="s">
        <v>149</v>
      </c>
      <c r="R6" s="136" t="s">
        <v>149</v>
      </c>
    </row>
    <row r="7" spans="1:18" s="3" customFormat="1" ht="56.25">
      <c r="A7" s="119">
        <v>2</v>
      </c>
      <c r="B7" s="102" t="s">
        <v>22</v>
      </c>
      <c r="C7" s="164" t="s">
        <v>269</v>
      </c>
      <c r="D7" s="99">
        <v>14670000</v>
      </c>
      <c r="E7" s="138" t="s">
        <v>139</v>
      </c>
      <c r="F7" s="101" t="s">
        <v>19</v>
      </c>
      <c r="G7" s="136" t="s">
        <v>149</v>
      </c>
      <c r="H7" s="136" t="s">
        <v>149</v>
      </c>
      <c r="I7" s="136" t="s">
        <v>149</v>
      </c>
      <c r="J7" s="136" t="s">
        <v>149</v>
      </c>
      <c r="K7" s="136" t="s">
        <v>149</v>
      </c>
      <c r="L7" s="136" t="s">
        <v>149</v>
      </c>
      <c r="M7" s="136" t="s">
        <v>149</v>
      </c>
      <c r="N7" s="136" t="s">
        <v>149</v>
      </c>
      <c r="O7" s="136" t="s">
        <v>149</v>
      </c>
      <c r="P7" s="136" t="s">
        <v>149</v>
      </c>
      <c r="Q7" s="136" t="s">
        <v>149</v>
      </c>
      <c r="R7" s="136" t="s">
        <v>149</v>
      </c>
    </row>
    <row r="8" spans="1:18" s="3" customFormat="1" ht="57.75" customHeight="1">
      <c r="A8" s="119">
        <v>3</v>
      </c>
      <c r="B8" s="102" t="s">
        <v>23</v>
      </c>
      <c r="C8" s="98" t="s">
        <v>270</v>
      </c>
      <c r="D8" s="99">
        <v>4147200</v>
      </c>
      <c r="E8" s="138" t="s">
        <v>139</v>
      </c>
      <c r="F8" s="101" t="s">
        <v>19</v>
      </c>
      <c r="G8" s="136" t="s">
        <v>149</v>
      </c>
      <c r="H8" s="136" t="s">
        <v>149</v>
      </c>
      <c r="I8" s="136" t="s">
        <v>149</v>
      </c>
      <c r="J8" s="136" t="s">
        <v>149</v>
      </c>
      <c r="K8" s="136" t="s">
        <v>149</v>
      </c>
      <c r="L8" s="136" t="s">
        <v>149</v>
      </c>
      <c r="M8" s="136" t="s">
        <v>149</v>
      </c>
      <c r="N8" s="136" t="s">
        <v>149</v>
      </c>
      <c r="O8" s="136" t="s">
        <v>149</v>
      </c>
      <c r="P8" s="136" t="s">
        <v>149</v>
      </c>
      <c r="Q8" s="136" t="s">
        <v>149</v>
      </c>
      <c r="R8" s="136" t="s">
        <v>149</v>
      </c>
    </row>
    <row r="9" spans="1:18" s="3" customFormat="1" ht="21.75">
      <c r="A9" s="41"/>
      <c r="B9" s="189"/>
      <c r="C9" s="189"/>
      <c r="D9" s="40"/>
      <c r="E9" s="190"/>
      <c r="F9" s="191"/>
      <c r="G9" s="120"/>
      <c r="H9" s="120"/>
      <c r="I9" s="120"/>
      <c r="J9" s="120"/>
      <c r="K9" s="121"/>
      <c r="L9" s="121"/>
      <c r="M9" s="121"/>
      <c r="N9" s="121"/>
      <c r="O9" s="121"/>
      <c r="P9" s="121"/>
      <c r="Q9" s="121"/>
      <c r="R9" s="121"/>
    </row>
    <row r="10" spans="1:18" s="3" customFormat="1" ht="21.75">
      <c r="A10" s="41"/>
      <c r="B10" s="189"/>
      <c r="C10" s="189"/>
      <c r="D10" s="40"/>
      <c r="E10" s="190"/>
      <c r="F10" s="191"/>
      <c r="G10" s="120"/>
      <c r="H10" s="120"/>
      <c r="I10" s="120"/>
      <c r="J10" s="120"/>
      <c r="K10" s="121"/>
      <c r="L10" s="121"/>
      <c r="M10" s="121"/>
      <c r="N10" s="121"/>
      <c r="O10" s="121"/>
      <c r="P10" s="121"/>
      <c r="Q10" s="121"/>
      <c r="R10" s="121"/>
    </row>
    <row r="11" spans="1:18" s="3" customFormat="1" ht="21.75">
      <c r="A11" s="41"/>
      <c r="B11" s="189"/>
      <c r="C11" s="189"/>
      <c r="D11" s="40"/>
      <c r="E11" s="190"/>
      <c r="F11" s="191"/>
      <c r="G11" s="120"/>
      <c r="H11" s="120"/>
      <c r="I11" s="120"/>
      <c r="J11" s="120"/>
      <c r="K11" s="121"/>
      <c r="L11" s="121"/>
      <c r="M11" s="121"/>
      <c r="N11" s="121"/>
      <c r="O11" s="121"/>
      <c r="P11" s="121"/>
      <c r="Q11" s="121"/>
      <c r="R11" s="121"/>
    </row>
    <row r="12" spans="1:18" s="3" customFormat="1" ht="21.75">
      <c r="A12" s="41"/>
      <c r="B12" s="189"/>
      <c r="C12" s="189"/>
      <c r="D12" s="40"/>
      <c r="E12" s="190"/>
      <c r="F12" s="191"/>
      <c r="G12" s="120"/>
      <c r="H12" s="120"/>
      <c r="I12" s="120"/>
      <c r="J12" s="120"/>
      <c r="K12" s="121"/>
      <c r="L12" s="121"/>
      <c r="M12" s="121"/>
      <c r="N12" s="121"/>
      <c r="O12" s="121"/>
      <c r="P12" s="121"/>
      <c r="Q12" s="121"/>
      <c r="R12" s="121"/>
    </row>
    <row r="18" spans="1:18" ht="21.75" customHeight="1">
      <c r="A18" s="296">
        <v>12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</row>
  </sheetData>
  <sheetProtection/>
  <mergeCells count="8">
    <mergeCell ref="A18:R18"/>
    <mergeCell ref="G4:I4"/>
    <mergeCell ref="J4:R4"/>
    <mergeCell ref="F4:F5"/>
    <mergeCell ref="A4:A5"/>
    <mergeCell ref="B4:B5"/>
    <mergeCell ref="C4:C5"/>
    <mergeCell ref="E4:E5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Corporate Edition</cp:lastModifiedBy>
  <cp:lastPrinted>2017-10-06T09:00:45Z</cp:lastPrinted>
  <dcterms:created xsi:type="dcterms:W3CDTF">2006-03-28T04:43:07Z</dcterms:created>
  <dcterms:modified xsi:type="dcterms:W3CDTF">2017-10-06T10:01:21Z</dcterms:modified>
  <cp:category/>
  <cp:version/>
  <cp:contentType/>
  <cp:contentStatus/>
</cp:coreProperties>
</file>