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0095" tabRatio="953" activeTab="15"/>
  </bookViews>
  <sheets>
    <sheet name="ส่วนที่ 1" sheetId="1" r:id="rId1"/>
    <sheet name="ส่วนที่ 2" sheetId="2" r:id="rId2"/>
    <sheet name="บัญชีสรุปโครงการ" sheetId="3" r:id="rId3"/>
    <sheet name="ยุทธ1.1-1.2" sheetId="4" r:id="rId4"/>
    <sheet name="1.3-1.5" sheetId="5" r:id="rId5"/>
    <sheet name="2.1-2.4" sheetId="6" r:id="rId6"/>
    <sheet name="3.1" sheetId="7" r:id="rId7"/>
    <sheet name="3.2." sheetId="8" r:id="rId8"/>
    <sheet name="3.3." sheetId="9" r:id="rId9"/>
    <sheet name="3.4-3.5" sheetId="10" r:id="rId10"/>
    <sheet name="4.1.-4.3" sheetId="11" r:id="rId11"/>
    <sheet name="4.4-4.5" sheetId="12" r:id="rId12"/>
    <sheet name="5.1" sheetId="13" r:id="rId13"/>
    <sheet name="5.2." sheetId="14" r:id="rId14"/>
    <sheet name="5.3-5.4" sheetId="15" r:id="rId15"/>
    <sheet name="5.5" sheetId="16" r:id="rId16"/>
    <sheet name="6.1-6.2." sheetId="17" r:id="rId17"/>
    <sheet name="6.3-6.4." sheetId="18" r:id="rId18"/>
  </sheets>
  <definedNames>
    <definedName name="_xlnm.Print_Area" localSheetId="4">'1.3-1.5'!$A$1:$R$34</definedName>
    <definedName name="_xlnm.Print_Area" localSheetId="5">'2.1-2.4'!$A$1:$R$29</definedName>
    <definedName name="_xlnm.Print_Area" localSheetId="6">'3.1'!$A$1:$S$38</definedName>
    <definedName name="_xlnm.Print_Area" localSheetId="7">'3.2.'!$A$1:$R$29</definedName>
    <definedName name="_xlnm.Print_Area" localSheetId="8">'3.3.'!$A$1:$R$22</definedName>
    <definedName name="_xlnm.Print_Area" localSheetId="9">'3.4-3.5'!$A$1:$R$31</definedName>
    <definedName name="_xlnm.Print_Area" localSheetId="10">'4.1.-4.3'!$A$1:$R$27</definedName>
    <definedName name="_xlnm.Print_Area" localSheetId="11">'4.4-4.5'!$A$1:$R$25</definedName>
    <definedName name="_xlnm.Print_Area" localSheetId="12">'5.1'!$A$1:$R$33</definedName>
    <definedName name="_xlnm.Print_Area" localSheetId="13">'5.2.'!$A$1:$S$24</definedName>
    <definedName name="_xlnm.Print_Area" localSheetId="14">'5.3-5.4'!$A$1:$R$24</definedName>
    <definedName name="_xlnm.Print_Area" localSheetId="15">'5.5'!$A$1:$R$25</definedName>
    <definedName name="_xlnm.Print_Area" localSheetId="16">'6.1-6.2.'!$A$1:$T$62</definedName>
    <definedName name="_xlnm.Print_Area" localSheetId="17">'6.3-6.4.'!$A$1:$R$68</definedName>
    <definedName name="_xlnm.Print_Area" localSheetId="2">'บัญชีสรุปโครงการ'!$A$1:$H$65</definedName>
    <definedName name="_xlnm.Print_Area" localSheetId="0">'ส่วนที่ 1'!$A$1:$L$31</definedName>
    <definedName name="_xlnm.Print_Area" localSheetId="1">'ส่วนที่ 2'!$A$1:$L$31</definedName>
  </definedNames>
  <calcPr fullCalcOnLoad="1"/>
</workbook>
</file>

<file path=xl/sharedStrings.xml><?xml version="1.0" encoding="utf-8"?>
<sst xmlns="http://schemas.openxmlformats.org/spreadsheetml/2006/main" count="1057" uniqueCount="324">
  <si>
    <t xml:space="preserve">   ผิวจราจรรางวี ค.ส.ล. ยาวประมาณ1,598.00 เมตร (หรือพื้นที่ไม่น้อย กว่า 9,588 ตารางเมตร)</t>
  </si>
  <si>
    <t>โครงการปรับปรุงถนน ค.ส.ล.ท่อระบายน้ำพร้อมบ่อพักและผิวจราจรรางวี ซอยชื่นสินธ์ (ซอย 39)</t>
  </si>
  <si>
    <t xml:space="preserve"> - เพื่อปรับปรุงผิวจราจรเป็นถนน ค.ส.ล. และขยายผิวจราจรอำนวยความความสะดวกในการสัญจร</t>
  </si>
  <si>
    <t xml:space="preserve">   </t>
  </si>
  <si>
    <t xml:space="preserve">  </t>
  </si>
  <si>
    <t>หน่วยงานที่รับผิดชอบ</t>
  </si>
  <si>
    <t>เป้าหมาย (ผลผลิตของโครงการ)</t>
  </si>
  <si>
    <t>โครงการป้องกันและควบคุมโรค</t>
  </si>
  <si>
    <t xml:space="preserve">   ความสะดวกในการสัญจร</t>
  </si>
  <si>
    <t>โครงการจ่ายเงินเบี้ยยังชีพผู้ป่วยโรคเอดส์</t>
  </si>
  <si>
    <t>รวม</t>
  </si>
  <si>
    <t>ยุทธศาสตร์</t>
  </si>
  <si>
    <t>จำนวน</t>
  </si>
  <si>
    <t>งบประมาณ</t>
  </si>
  <si>
    <t>รวมทั้งสิ้น</t>
  </si>
  <si>
    <t>ที่</t>
  </si>
  <si>
    <t>โครงการ</t>
  </si>
  <si>
    <t>(บาท)</t>
  </si>
  <si>
    <t>องค์การบริหารส่วนตำบลคลองหินปูน</t>
  </si>
  <si>
    <t>สำนักงานปลัด</t>
  </si>
  <si>
    <t>ส่วนสาธารณสุขฯ</t>
  </si>
  <si>
    <t>สำนักงาน
ปลัด</t>
  </si>
  <si>
    <t>โครงการจ่ายเงินเบี้ยยังชีพผู้สูงอายุ</t>
  </si>
  <si>
    <t>โครงการจ่ายเงินเบี้ยยังชีพคนพิการ</t>
  </si>
  <si>
    <t>ส่วนการศึกษาฯ</t>
  </si>
  <si>
    <t>โครงการเฉลิมพระเกียรติ</t>
  </si>
  <si>
    <t>โครงการติดตามและประเมินผลการดำเนินงานขององค์การบริหารส่วนตำบล</t>
  </si>
  <si>
    <t>ส่งเสริมอาหารกลางวัน</t>
  </si>
  <si>
    <t>จัดให้มีอาหารเสริม(นม)</t>
  </si>
  <si>
    <t>กิจกรรมวันเด็กแห่งชาติ</t>
  </si>
  <si>
    <t>ผู้ปกครองของนักเรียน ศพด.อบต.คลองหินปูน</t>
  </si>
  <si>
    <t>เป็นเงินอุดหนุนให้อำเภอวังน้ำเย็น เพื่อใช้จ่ายในงานสืบสานวัฒนธรรมเบื้องบูรพาและงานกาชาดจังหวัดสระแก้ว</t>
  </si>
  <si>
    <t>สืบสานวัฒนธรรม ประเพณีต่างๆ</t>
  </si>
  <si>
    <t>เป็นค่าใช้จ่ายในการอนุรักษ์ฟื้นฟูสิ่งแวดล้อมและทรัพยากรธรรมชาติในตำบล</t>
  </si>
  <si>
    <t>ยุทธศาสตร์ 1 การพัฒนาโครงสร้างพื้นฐาน</t>
  </si>
  <si>
    <t>ยุทธศาสตร์ 2 ด้านการพัฒนาเศรษฐกิจ</t>
  </si>
  <si>
    <t>ยุทธศาสตร์ 3 ด้านการพัฒนาสังคม</t>
  </si>
  <si>
    <t>ส่งเสริมสนับสนุนศูนย์ถ่ายทอดเทคโนโลยีการเกษตร</t>
  </si>
  <si>
    <t>ฝึกอบรมและศึกษาดูงานเพิ่มประสิทธิภาพกลุ่มองค์กรสตรีในตำบล</t>
  </si>
  <si>
    <t>ยุทธศาสตร์ 4 ด้านการพัฒนาสาธารณสุขและสิ่งแวดล้อม</t>
  </si>
  <si>
    <t>ยุทธศาสตร์ 6 ด้านการพัฒนาการเมือง การบริหาร</t>
  </si>
  <si>
    <t>ยุทธศาสตร์ 5 ด้านการพัฒนาการศึกษา ศาสนาและวัฒนธรรม</t>
  </si>
  <si>
    <t>เป็นค่าใช้จ่ายในการจัดอาหารกลางวันสำหรับนักเรียนในโรงเรียนในเขตตำบล</t>
  </si>
  <si>
    <t>เป็นค่าใช้จ่ายในการจัดอาหารเสริม(นม)สำหรับนักเรียนในโรงเรียนในเขตตำบล</t>
  </si>
  <si>
    <t>เพื่อเป็นเงินอุดหนุนให้แก่โรงเรียนที่จัดการแข่งขันกีฬากลุ่มโรงเรียน</t>
  </si>
  <si>
    <t>จัดซื้อวัสดุอุกรณ์กีฬา</t>
  </si>
  <si>
    <t xml:space="preserve"> - ติดตามผลการดำเนินงานโครงการต่างๆ ของ อบต.
 - จัดทำรายงานการติดตามและประเมินผลการดำเนินงานประจำปี</t>
  </si>
  <si>
    <t>ยุทธศาสตร์ที่ 1 ด้านการพัฒนาโครงสร้างพื้นฐาน</t>
  </si>
  <si>
    <t>1.สร้างและบำรุงรักษาถนนทุกสาย</t>
  </si>
  <si>
    <t>2.สร้างและปรับปรุงระบบน้ำประปาหมู่บ้านให้ครอบคลุมทั้งตำบล</t>
  </si>
  <si>
    <t>3.สร้างและบำรุงรักษาแหล่งน้ำ และระบบชลประทาน 
เพื่อใช้ในการอุปโภค บริโภค หรือเพื่อการเกษตร</t>
  </si>
  <si>
    <t>4.จัดหาบริการไฟฟ้าส่องสว่าง พร้อมทั้งขยายเขตระบบจำหน่าย
ไฟฟ้า ตามสภาพพื้นที่ให้ครอบคลุมและทั่วถึง</t>
  </si>
  <si>
    <t>5.สร้างและปรับปรุงอาคารต่างๆ</t>
  </si>
  <si>
    <t>ยุทธศาสตร์ที่ 2 ด้านการพัฒนาเศรษฐกิจ</t>
  </si>
  <si>
    <t>1.สนับสนุนส่งเสริมการลงทุนและพาณิชยกรรม ส่งเสริมการค้า
 จัดให้มีศูนย์กลางจำหน่วยสินค้าผลิตภัณฑ์พื้นบ้าน
 การลงทุนอุตสาหกรรมในครัวเรือนหรือชุมชนแบบพึ่งตนเอง</t>
  </si>
  <si>
    <t>2.ส่งเสริมระบบเศรษฐกิจชุมชน และการสร้างความเข้มแข็ง
ของชุมชนแบบพอเพียงและชุมชนแบบพึ่งตนเอง</t>
  </si>
  <si>
    <t>3.ส่งเสริมอาชีพ เพิ่มรายได้ให้กับประชาชนโดยยึดหลักปรัชญา
เศรษฐกิจพอเพียง</t>
  </si>
  <si>
    <t>4.ส่งเสริมภูมิปัญญาท้องถิ่น</t>
  </si>
  <si>
    <t>ยุทธศาสตร์ที่ 3 ด้านการพัฒนาสังคม</t>
  </si>
  <si>
    <t>1.ปลูกฝักจิตสำนึก สร้างชุมชนน่าอยู่  สร้างความเข้มแข็ง
และความสามัคคีของชุมชน</t>
  </si>
  <si>
    <t>2.สร้างระบบความปลอดภัยในชีวิตและทรัพย์สินของประชาชนในตำบล</t>
  </si>
  <si>
    <t>3.ให้การสงเคราะห์ผู้สูงอายุ ผู้พิการ ผู้ป่วยเอดส์ ผู้ด้อยโอกาสทางสังคม
และเด็กนักเรียนที่ขาดแคลน</t>
  </si>
  <si>
    <t>4.สนับสนุนนโยบายของรัฐบาล ในการป้องกันปราบปรามผู้เกี่ยวข้องกับยาเสพติด ตลอดทั้งการบำบัดฟื้นฟูผู้เสพยาเสพติด</t>
  </si>
  <si>
    <t>5.พัฒนาระบบฐานข้อมูลด้านการพัฒนาคุณภาพชีวิตและด้านสังคม</t>
  </si>
  <si>
    <t>ยุทธศาสตร์ที่ 4 ด้านการพัฒนาสาธารณสุขและสิ่งแวดล้อม</t>
  </si>
  <si>
    <t xml:space="preserve">1.ให้ความรู้ พร้อมทั้งป้องกันและควบคุมโรคติดต่อและไม่ติดต่อ </t>
  </si>
  <si>
    <t>2.พัฒนาระบบการให้บริการด้านสาธารณสุขที่มีคุณภาพอย่างเพียงพอและทั่วถึง</t>
  </si>
  <si>
    <t>3.ปรับปรุงภูมิทัศน์ สถานที่สำคัญและบำรุงรักษาสถานที่พักผ่อนหย่อนใจ</t>
  </si>
  <si>
    <t>4.พัฒนาจัดการกำจัดขยะมูลฝอยและสิ่งปฏิกูลในตำบล</t>
  </si>
  <si>
    <t>5.สร้างจิตสำนึกและการมีส่วนร่วมของประชาชนในตำบล ในการอนุรักษ์
ทรัพยากรธรรมชาติและสิ่งแวดล้อม</t>
  </si>
  <si>
    <t>ยุทธศาสตร์ที่ 5 ด้านการพัฒนาการศึกษา ศาสนาและวัฒนธรรม</t>
  </si>
  <si>
    <t>1.ส่งเสริมและสนับสนุนการจัดการศึกษาทั้งในและนอกระบบอย่างต่อเนื่อง</t>
  </si>
  <si>
    <t>2.พัฒนาศูนย์พัฒนาเด็กเล็กให้น่าอยู่และมีประสิทธิภาพ</t>
  </si>
  <si>
    <t>3.ส่งเสริมเครือข่ายการเรียนรู้ในชุมชน</t>
  </si>
  <si>
    <t>4.พัฒนาลานกีฬา สถานที่ออกกำลังกายและส่งเสริมกิจกรรมการกีฬา
ให้หลากหลายและทั่วถึง</t>
  </si>
  <si>
    <t>5.ส่งเสริมและสนับสนุนการศาสนา ศิลปวัฒนธรรม ขนบธรรมเนียมประเพณี</t>
  </si>
  <si>
    <t>ยุทธศาสตร์ที่ 6 ด้านการพัฒนาการเมืองการบริหาร</t>
  </si>
  <si>
    <t>1.เผยแพร่ข้อมูลข่าวสาร ส่งเสริมสนับสนุนให้ความรู้ด้านการปกครอง
ระบบประชาธิปไตย มุ่งเน้นให้ประชาชนมีส่วนร่วมทุกๆด้าน</t>
  </si>
  <si>
    <t>3.พัฒนาผู้บริหาร สมาชิกสภา อบต. บุคลากรขององค์การบริหารส่วนตำบล
และผู้นำหมู่บ้าน เพิ่มพูนความรู้ ทักษะ ประสบการณ์และสร้างแรงจูงใจในการทำงาน</t>
  </si>
  <si>
    <t>4.พัฒนาเครื่องมือเครื่องใช้ที่จำเป็นต่อการปฏิบัติงานให้พร้อมปฏิบัติหน้าที่
ให้บริการประชาชน</t>
  </si>
  <si>
    <t>2.บริหารจัดการองค์การบริหารส่วนตำบลตามหลักการบริหารจัดการ
ภาครัฐแนวใหม่</t>
  </si>
  <si>
    <t>โครงการออกตรวจเยี่ยมผู้รับเบี้ยยังชีพ</t>
  </si>
  <si>
    <t>โครงการจัดซื้อเครื่องมือเครื่องใช้ในการปฏิบัติงาน</t>
  </si>
  <si>
    <t>สนับสนุนงานสืบสานวัฒนธรรม ประเพณีต่างๆ ระดับหมู่บ้าน</t>
  </si>
  <si>
    <t>สถานที่ดำเนินการ</t>
  </si>
  <si>
    <t xml:space="preserve">จัดบริการเสียงตามสาย
</t>
  </si>
  <si>
    <t xml:space="preserve">ก่อสร้าง/ปรับปรุงอาคารต่างๆ
</t>
  </si>
  <si>
    <t>ป้องกันและแก้ไขปัญหายาเสพติด</t>
  </si>
  <si>
    <t>อำเภอวังน้ำเย็น</t>
  </si>
  <si>
    <t xml:space="preserve">ค่ายพักแรมพัฒนาการกิจการลูกเสือ-เนตรนารี
</t>
  </si>
  <si>
    <t>เพื่อใช้จ่ายเป็นค่าจัดงานประเพณีในตำบล
 - สงกรานต์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</si>
  <si>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 หมู่ 6</t>
  </si>
  <si>
    <t>เป็นเงินอุดหนุนให้หมู่บ้าน เพื่อใช้จ่ายในการจัดงานด้านวัฒนธรรม ประเพณีต่างๆ     - บุญผะเหวตเทศมหาชาติ หมู่ 2</t>
  </si>
  <si>
    <t>โครงการตำบลเคลื่อนที่</t>
  </si>
  <si>
    <t>ประชาสัมพันธ์การดำเนินงานขององค์การบริหารส่วนตำบล</t>
  </si>
  <si>
    <t>โครงการเพิ่มประสิทธิภาพใน
การจัดเก็บภาษี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</si>
  <si>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</si>
  <si>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</si>
  <si>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</si>
  <si>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</si>
  <si>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</si>
  <si>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</si>
  <si>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</si>
  <si>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</si>
  <si>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</si>
  <si>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</si>
  <si>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</si>
  <si>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</si>
  <si>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องค์การบริหารส่วนตำบลคลองหินปูน อำเภอวังน้ำเย็น  จังหวัดสระแก้ว</t>
  </si>
  <si>
    <t>วัตถุประสงค์ของยุทธศาสตร์</t>
  </si>
  <si>
    <t>-</t>
  </si>
  <si>
    <t xml:space="preserve"> - เพื่อยกระดับคุณภาพชีวิต ส่งเสริมอาชีพ สร้างรายได้ มีความปลอดภัยในชีวิตและทรัพย์สิน โดยยึดหลักแนวทางเศรษฐกิจพอเพียง</t>
  </si>
  <si>
    <t xml:space="preserve"> - เพื่อให้ตำบลคลองหินปูนเป็นชุมชนเข้มแข็ง</t>
  </si>
  <si>
    <t xml:space="preserve"> - เพื่อให้ประชาชนในตำบลมีสุขภาพดีทั้งร่างกายและจิตใจ</t>
  </si>
  <si>
    <t xml:space="preserve"> - เพื่อให้ประชาชนได้รับการศึกษาพื้นฐานอย่างทั่วถึง</t>
  </si>
  <si>
    <t xml:space="preserve"> - เพื่ออนุรักษ์ภูมิปัญญาท้องถิ่นและรักษาขนบธรรมเนียมประเพณีอันดีงาม</t>
  </si>
  <si>
    <t xml:space="preserve">แข่งขันกีฬานักเรียนในตำบล
</t>
  </si>
  <si>
    <t>งานสืบสานวัฒนธรรมเบื้องบูรพาและงานกาชาดจังหวัดสระแก้ว</t>
  </si>
  <si>
    <t>Ö</t>
  </si>
  <si>
    <t xml:space="preserve">โครงการเยี่ยมบ้านเด็กเล็ก
</t>
  </si>
  <si>
    <t xml:space="preserve">โครงการพัฒนาแรงจูงใจด้านการศึกษา
</t>
  </si>
  <si>
    <t>พื้นที่เกษตร</t>
  </si>
  <si>
    <t>ถนนสาธารณะ</t>
  </si>
  <si>
    <t>พื้นที่ตำบลคลองหินปูน</t>
  </si>
  <si>
    <t>โรงเรียนในเขตตำบล</t>
  </si>
  <si>
    <t>ศพด.ต.คลองหินปูน</t>
  </si>
  <si>
    <t>ศพด.ต.คลองหินปูน/โรงเรียนในเขตตำบล</t>
  </si>
  <si>
    <t>บ้านเด็กนักเรียน ศพด.ต.คลองหินปูน</t>
  </si>
  <si>
    <t>สนามกีฬา กองร้อย
 ตชด.ที่ 127</t>
  </si>
  <si>
    <t>วัดคลองหินปูน</t>
  </si>
  <si>
    <t>วัดบ่อลูกรัง</t>
  </si>
  <si>
    <t>คณะกรรมการหมู่บ้าน หมู่ที่ 2</t>
  </si>
  <si>
    <t>คณะกรรมการหมู่บ้าน หมู่ที่ 6</t>
  </si>
  <si>
    <t>ทุกส่วนงาน</t>
  </si>
  <si>
    <t>คิดเป็นร้อยละของ</t>
  </si>
  <si>
    <t>ร้อยละของ</t>
  </si>
  <si>
    <t>หน่วยดำเนินการ</t>
  </si>
  <si>
    <t>โครงการทั้งหมด</t>
  </si>
  <si>
    <t>กิจกรรมทั้งหมด</t>
  </si>
  <si>
    <t>บัญชีสรุปโครงการ/กิจกรรม</t>
  </si>
  <si>
    <t>กองคลัง</t>
  </si>
  <si>
    <t xml:space="preserve">ส่วนที่ 2 </t>
  </si>
  <si>
    <t>บัญชีโครงการ/กิจกรรม</t>
  </si>
  <si>
    <t xml:space="preserve">ส่วนที่ 1 </t>
  </si>
  <si>
    <t>บทนำ</t>
  </si>
  <si>
    <t>กิจกรรม/เป้าหมาย</t>
  </si>
  <si>
    <t>แบบ ผด.1</t>
  </si>
  <si>
    <t>กองสาธารณสุขฯ</t>
  </si>
  <si>
    <t>แบบ ผด.2</t>
  </si>
  <si>
    <t>กองช่าง</t>
  </si>
  <si>
    <t>หมู่ที่ 5</t>
  </si>
  <si>
    <t>หมู่ที่ 6</t>
  </si>
  <si>
    <t>หมู่ที่ 16</t>
  </si>
  <si>
    <t>ฝึกอบรมและศึกษาดูงานเพิ่มประสิทธิภาพเยาวชนในตำบล</t>
  </si>
  <si>
    <t>กองการศึกษาฯ</t>
  </si>
  <si>
    <t>พ.ศ.2561</t>
  </si>
  <si>
    <t>หมู่ที่ 11</t>
  </si>
  <si>
    <t>หมู่ที่ 13</t>
  </si>
  <si>
    <t>มาตรการที่  1 ปลูกฝังจิตสำนึก สร้างชุมชนน่าอยู่ สร้างความเข้มแข็งและความสามัคคีของชุมชน</t>
  </si>
  <si>
    <t>แผนงานบริหารทั่วไป</t>
  </si>
  <si>
    <t>แผนงานสังคมสงเคราะห์</t>
  </si>
  <si>
    <t>กองสวัสดิการสังคม</t>
  </si>
  <si>
    <t>แผนงานเคหะและชุมชน</t>
  </si>
  <si>
    <t xml:space="preserve"> 1 สนับสนุนส่งเสริมการลงทุนและพาณิชยกรรม ส่งเสริมการค้า จัดให้มีศูนย์กลางจำหน่ายสินค้า ผลิตภัณฑ์พื้นบ้าน</t>
  </si>
  <si>
    <t xml:space="preserve"> 2 ส่งเสริมระบบเศรษฐกิจชุมชน และการสร้างความเข้มแข็งของชุมชนแบบพอเพียงและชุมชนพึ่งตนเอง</t>
  </si>
  <si>
    <t xml:space="preserve"> 3 ส่งเสริมอาชีพ เพิ่มรายได้ให้กับประชาชนโดยยึดหลักปรัชญาเศรษฐกิจพอเพียง</t>
  </si>
  <si>
    <t xml:space="preserve"> 4 ส่งเสริมภูมิปัญญาท้องถิ่น</t>
  </si>
  <si>
    <t>แผนงานการเกษตร</t>
  </si>
  <si>
    <t xml:space="preserve"> 2 สร้างระบบความปลอดภัยในชีวิตและทรัพย์สินของประชาชนในตำบล</t>
  </si>
  <si>
    <t>แผนงานการรักษาความสงบภายใน</t>
  </si>
  <si>
    <t xml:space="preserve"> 3 ให้การสงเคราะห์ผู้สูงอายุ ผู้พิการ ผู้ป่วยเอดส์ ผู้ด้อยโอกาสทางสังคมและเด็กนักเรียนที่ขาดแคลน</t>
  </si>
  <si>
    <t>งบกลาง</t>
  </si>
  <si>
    <t xml:space="preserve"> 4 สนับสนุนนโยบายของรัฐบาลในการป้องกัน ปราบปรามผู้เกี่ยวข้องกับยาเสพติด ตลอดทั้งการบำบัดฟื้นฟูผู้เสพยาเสพติด</t>
  </si>
  <si>
    <t xml:space="preserve"> 5 พัฒนาระบบฐานข้อมูลด้านการพัฒนาคุณภาพชีวิตและด้านสังคม</t>
  </si>
  <si>
    <t>แผนงานรักษาความสงบภายใน</t>
  </si>
  <si>
    <t xml:space="preserve"> 1 ให้ความรู้พร้อมทั้งป้องกันและควบคุมโรคติดต่อและไม่ติดต่อ</t>
  </si>
  <si>
    <t xml:space="preserve"> 2 พัฒนาระบบการให้บริการด้านสาธารณสุขที่มีคุณภาพอย่างเพียงพอและทั่วถึง</t>
  </si>
  <si>
    <t xml:space="preserve"> 3 ปรับปรุงภูมิทัศน์ สถานที่สำคัญและบำรุงรักษาสถานที่พักผ่อนหย่อนใจ</t>
  </si>
  <si>
    <t>แผนงานสาธารณสุข</t>
  </si>
  <si>
    <t>ฝึกอบรมและรณรงค์การลดขยะและการคัดแยกขยะ</t>
  </si>
  <si>
    <t>ค่าบริการทิ้งขยะมูลฝอยและสิ่งปฏิกูล</t>
  </si>
  <si>
    <t xml:space="preserve"> 4 พัฒนาจัดการกำจัดขยะมูลฝอยและสิ่งปฏิกูลในตำบล</t>
  </si>
  <si>
    <t xml:space="preserve"> 5 สร้างจิตสำนึกและการมีส่วนร่วมของประชาชนในตำบล ในการอนุรักษ์ทรัพยากรธรรมชาติและสิ่งแวดล้อม</t>
  </si>
  <si>
    <t>แผนงานเกษตร</t>
  </si>
  <si>
    <t xml:space="preserve"> 1 ส่งเสริมและสนับสนุนการจัดการศึกษาทั้งในและนอกระบบอย่างต่อเนื่อง</t>
  </si>
  <si>
    <t>แผนงานการศึกษา</t>
  </si>
  <si>
    <t xml:space="preserve">โครงการปฐมนิเทศผู้ปกครอง
</t>
  </si>
  <si>
    <t xml:space="preserve"> 2 พัฒนาศูนย์พัฒนาเด็กเล็กให้น่าอยู่และมีประสิทธิภาพ</t>
  </si>
  <si>
    <t>แผนงานการศาสนา วัฒนธรรมและนันทนาการ</t>
  </si>
  <si>
    <t xml:space="preserve"> 5 ส่งเสริมและสนับสนุนการศาสนา ศิลปวัฒนธรรม ขนบธรรมเนียมประเพณี</t>
  </si>
  <si>
    <t xml:space="preserve"> 4 พัฒนาลานกีฬา สถานที่ออกกำลังกายและส่งเสริมกิจกรรมการกีฬาให้หลากหลายทั่วถึง</t>
  </si>
  <si>
    <t xml:space="preserve"> 3 ส่งเสริมเครือข่ายการเรียนรู้ในชุมชน</t>
  </si>
  <si>
    <t xml:space="preserve"> 1 เผยแพร่ข้อมูลข่าวสาร ส่งเสริมสนับสนุนให้ความรู้ด้านการปกครองระบบประชาธิปไตย มุ่งเน้นให้ประชาชนมีส่วนร่วมทุกๆด้าน</t>
  </si>
  <si>
    <t>2 บริหารจดการองค์การบริหารส่วนตำบลตามหลักการบริหารจัดการภาครัฐแนวใหม่</t>
  </si>
  <si>
    <t>จัดประชุมประชาคมตำบล</t>
  </si>
  <si>
    <t>เพื่อเป็นค่าวัสดุอุปกรณ์ และค่าอาหาร ในการดำเนินการจัดประชุมประชาคมตำบล</t>
  </si>
  <si>
    <t xml:space="preserve"> 3 พัฒนาผู้บริหาร สมาชิกสภา อบต. บุคลากรขององค์การบริหารส่วนตำบลและผู้นำหมู่บ้าน เพิ่มพูนความรู้ทักษะ ประสบการณ์และสร้างแรงจูงใจในการทำงาน</t>
  </si>
  <si>
    <t xml:space="preserve"> 4 พัฒนาเครื่องมือเครื่องใช้ที่จำเป็นต่อการปฏิบัติงานให้พร้อมปฏิบัติหน้าที่ให้บริการประชาชน</t>
  </si>
  <si>
    <t>กองสวัสดิการ</t>
  </si>
  <si>
    <t xml:space="preserve">                       แผนดำเนินงานประจำปีงบประมาณ 2561</t>
  </si>
  <si>
    <t>วัตถุประสงค์ของยุทธศาสตร์  เพื่อให้ประชาชนในพื้นที่ได้รับริการสาธารณะอย่างทั่วถึง</t>
  </si>
  <si>
    <t>เพื่อเป็นค่าใช้จ่ายในการดำเนินกิจกรรมที่แสดงความจงรักภักดีต่อสถาบันพระมหากษัตริย์</t>
  </si>
  <si>
    <t>แผนงานการศาสนาวัฒนธรรมและนันทนาการ</t>
  </si>
  <si>
    <t>กองสาธารณสุขฯ/กองช่าง</t>
  </si>
  <si>
    <t>กองการศึกษาฯ/สำนักงานปลัด</t>
  </si>
  <si>
    <t>กองการศึกษาฯ/กองช่าง</t>
  </si>
  <si>
    <t>สำนักงานปลัด
กองคลัง
กองช่าง
กองการศึกษาฯ
กองสาธารณสุขฯ
กองสวัสดิการสังคม</t>
  </si>
  <si>
    <t>กองสวัสดิการสังคม/
ศูนย์ถ่ายทอดเทคโนโลยีการเกษตรประจำตำบล</t>
  </si>
  <si>
    <t>แผนการดำเนินงาน ประจำปีงบประมาณ 2561</t>
  </si>
  <si>
    <t>สำนักงานปลัด/
กองสวัสดิการสังคม</t>
  </si>
  <si>
    <t>ก่อสร้างถนน คสล.บ้านคลองฝักมีด หมู่ที่ 8 กว้าง 5 ม.  ยาว 185 ม.</t>
  </si>
  <si>
    <t>หมู่ที่ 8</t>
  </si>
  <si>
    <t>โครงการก่อสร้าง/ซ่อมแซม ถนนคอนกรีตเสริมเหล็ก</t>
  </si>
  <si>
    <t>โครงการ ยกระดับ/ปรับปรุง/ซ่อมแซม ถนนดินลูกรังหรือหินคลุก</t>
  </si>
  <si>
    <t xml:space="preserve"> ก่อสร้างถนน คสล.บ้านบ่อลูกรัง หมู่ที่ 6 กว้าง 5 ม. ยาว 77 ม.</t>
  </si>
  <si>
    <t>บ้านคลองตะเคียนพัฒนา หมู่ที่ 16 ปริมาณดินลูกรังไม่น้อยกว่า 3,500 ลบ.ม.</t>
  </si>
  <si>
    <t xml:space="preserve"> 2.สร้างและปรับปรุงระบบน้ำประปาหมู่บ้านให้ครอบคลุมทั้งตำบล</t>
  </si>
  <si>
    <t>บ้านดอนดินแดง หมู่ที่ 5 หอกระจายเสียง จำนวน 1 จุด ขนาดความสูง 11.85 ม.</t>
  </si>
  <si>
    <t>จัดบริการไฟฟ้าส่องสว่าง</t>
  </si>
  <si>
    <t>หมู่ที่ 12</t>
  </si>
  <si>
    <t>บ้านนำเจริญ หมู่ที่ 12 หลอดไฟ LED  30 วัตต์ กิ่งยาว 1.5 ม. จำนวน 26 จุด</t>
  </si>
  <si>
    <t>บ้านเนินสะอาด หมู่ที่ 14 หลอดไฟ LED  30 วัตต์ กิ่งยาว 1.5 ม. จำนวน 26 จุด</t>
  </si>
  <si>
    <t>หมู่ที่ 14</t>
  </si>
  <si>
    <t xml:space="preserve">บ้านมิตรไมตรี หมู่ที่ 13 ก่อสร้างศาลาอเนกประสงค์(โดมกลางบ้าน) กว้าง 10.50 ม. ยาว 8 ม. </t>
  </si>
  <si>
    <t>บ้านมิตรไมตรี หมู่ที่ 13 ก่อสร้างศาลาอเนกประสงค์  กว้าง 4.90 ม. ยาว 12 ม.</t>
  </si>
  <si>
    <t xml:space="preserve"> เป็นค่าใช้จ่ายในการบริหารจัดการศูนย์ถ่ายทอดเทคโนโลยีการเกษตรประจำตำบลคลองหินปูน และส่งเสริมด้านวิชาการ อบรมให้ความรู้</t>
  </si>
  <si>
    <t xml:space="preserve"> เป็นการสำรวจข้อมูลเพื่อเตรียมการให้ความช่วยเหลือ</t>
  </si>
  <si>
    <t>เพิ่มประสบการณ์ชีวิตให้เยาวชน</t>
  </si>
  <si>
    <t>เพื่อเป็นค่าใช้จ่ายค่าเบี้ยเลี้ยงผู้เข้าร่วมโครงการ</t>
  </si>
  <si>
    <t xml:space="preserve">  -ตรวจเยี่ยมผู้รับเบี้ยยังชีพ สอบถามปัญหาอุปกรรคในการรับเบี้ยยังชีพ
  -รับขึ้นทะเบียนผู้สูงอายุรายใหม่</t>
  </si>
  <si>
    <t>เพื่อเป็นค่าใช้จ่ายในการฝึกอบรม ค่าอาหารกลางวัน ค่าตอบแทนวิทยากร ค่าป้ายโครงการและอื่นๆ</t>
  </si>
  <si>
    <t>เพื่ออุดหนุนโครงการสนับสนุนการจัดงานพระราชพิธี</t>
  </si>
  <si>
    <t>จัดงานเฉลิมพระชนมพรรษและงานพิธี</t>
  </si>
  <si>
    <t>โครงการพัฒนาฐานข้อมูผู้ด้อยโอกาส</t>
  </si>
  <si>
    <t>โครงการฝึกอบรมเพิ่มประสิทธิภาพผู้สูงอายุ</t>
  </si>
  <si>
    <t>เพื่อเป็นค่าใช้จ่ายเกี่ยวกับโครงการฝึกอบรมเพิ่มประสิธิภาพผู้สูงอายุ(โรงเรียนผู้สูงอายุ รุ่นที่ 1 )</t>
  </si>
  <si>
    <t xml:space="preserve"> จ่ายเบี้ยยังชีพให้แก่ผู้ป่วยโรคเอดส์ที่มีภูมิลำเนาอยู่ในเขตตำบล</t>
  </si>
  <si>
    <r>
      <t xml:space="preserve"> </t>
    </r>
    <r>
      <rPr>
        <sz val="14"/>
        <rFont val="TH SarabunPSK"/>
        <family val="2"/>
      </rPr>
      <t>จ่ายเบี้ยยังชีพให้กับผู้สูงอายุที่มีอายุ ตั้งแต่ 60 ปีขึ้นไป และมีภูมิลำเนาอยู่ในเขตตำบลตามช่วงอายุ</t>
    </r>
  </si>
  <si>
    <t xml:space="preserve"> จ่ายเบี้ยยังชีพให้แก่คนพิการที่มีภูมิลำเนาในเขตตำบล </t>
  </si>
  <si>
    <t>โครงการประกันสุขภาพในระดับท้องถิ่น</t>
  </si>
  <si>
    <t>เพื่อจ่ายเป็นเงินสมทบกองทุนหลักประกันสุขภาพในระดับองค์การบริหารส่วนตำบล</t>
  </si>
  <si>
    <t>ค่าตอบแทนการปอาสาสมัครป้องกันภัยฝ่ายพลเรือน(อปพร.)</t>
  </si>
  <si>
    <t xml:space="preserve"> โครงการป้องกันและแก้ไขปัญหายาเสพติด</t>
  </si>
  <si>
    <t>โครงการวางท่อระบายน้ำคอนกรีต</t>
  </si>
  <si>
    <t>หมู่ที่10</t>
  </si>
  <si>
    <t>3.สร้างและบำรุงรักษาแหล่งน้ำปละระบบชลประทานเพื่อใช้อุปโภค บริโภคหรือการเกษตร</t>
  </si>
  <si>
    <t xml:space="preserve"> 4.จัดหาบริการไฟฟ้าส่องสว่าง พร้อมทั้งขยายเขตระบบจำหน่ายไฟฟ้า ตามสภาพพื้นที่ให้ครอบคลุมทั่วถึง</t>
  </si>
  <si>
    <t xml:space="preserve">        5.ก่อสร้างและปรับปรุงอาคารต่างๆ</t>
  </si>
  <si>
    <t>ค่าใช่จ่ายเกี่ยวกับโครงการรณรงค์ป้องกันและควบคุมโรค เช่น ค่าน้ำยาเคมี ทรายอะเบท ค่าวัคซีนโรคพิษสุนัขบ้าและรายจ่ายอื่นๆ</t>
  </si>
  <si>
    <t>โครงการพระราชดำริด้านสาธารณสุข</t>
  </si>
  <si>
    <t xml:space="preserve"> เป็นค่าใช้จ่ายตามโครงการพระราชดำริด้านสาธารณสุข หมู่บ้านละ 20,000 บาท</t>
  </si>
  <si>
    <t>โครงการพัฒนาคุณภาพการให้บริการด้านสุขภาพ</t>
  </si>
  <si>
    <t>เป็นเงินอุดหนุนสำหรับสนับสนุนการพัฒนาคุณภาพการให้บริการของอนามัยที่ถ่ายโอนแก่องค์กรปกครองส่วนท้องถิ่น จำนวน 2 แห่ง แห่งละ 1,000,000 บาท</t>
  </si>
  <si>
    <t>อนามัย</t>
  </si>
  <si>
    <t xml:space="preserve"> เพื่อเป็นเป็นค่าทิ้งขยะมูลฝอยและสิ่งปฏิกูลในตำบล</t>
  </si>
  <si>
    <t xml:space="preserve"> เพื่อสร้างกระแสให้ประชาชนคัดแยกขยะอย่างถูกวิธี</t>
  </si>
  <si>
    <t>จัดกิจกรรมวันผู้พิการ</t>
  </si>
  <si>
    <t>เพื่อเป็นค่าใช้จ่ายโครงการจัดกิจกรรม ค่าอาหารกลางวัน ค่าตอบแทนวิทยากรค่าจัดนิทรรศการและค่าใช้จ่ายอื่นๆ</t>
  </si>
  <si>
    <t xml:space="preserve">บำรุงทางถนนลูกรังภายในหมู่บ้านบ้านทรัพย์เจริญ หมู่ที่ 11 กว้าง 5 ม.          ยาว 1000 ม. </t>
  </si>
  <si>
    <t>โครงการอนุรัทรัพยากรธรรมชาติและสิ่งแวดล้อม</t>
  </si>
  <si>
    <t>เป็นค่าใช้จ่ายในการจัดกิจกรรมค่ายพักแรมลูกเสือ-เนตรนารี ของโรงเรียนในเขตตำบลคลองหินปูนที่เป็นเจ้าภาพในการจัดกิจกรรม</t>
  </si>
  <si>
    <t>โครงการสนับสนุนค่าใช้จ่ายการบริหารสถานศึกษา</t>
  </si>
  <si>
    <t>เพื่อเป็นค่าใช้จ่ายในการบริหารสถานศึกษา เช่น อาหารกลางวันเด็กนักเรียนศูนย์พัฒนาเด็กเล็กอบต.  ค่าการเรียนการสอน(รายหัว)สำหรับเด็กปฐมวัย  ค่ากิจกรรมพัฒนาผู้เรียนปฐมวัย ค่าหนังสือ อุปกรณ์การเรียนและค่าเครื่องแบบนักเรียนสำหรับเด็กปฐมวัย</t>
  </si>
  <si>
    <t>พ.ศ.2562</t>
  </si>
  <si>
    <t>เป็นค่าใช้จ่ายเกี่ยวกับโครงการพัฒนาแรงจูงใจด้านการศึกษาของเด็กนักเรียนในศูนย์พัฒนาเด็กเล็กตำบลคลองหินปูน</t>
  </si>
  <si>
    <t>เพื่อเป็นค่าใช้จ่ายเกี่ยวกับกิจกรรมวันครู เช่น ค่าจัดเตรียมสถานที่ ค่าเช่าเครื่องเสียง ค่าอาหาร เครื่องดื่มและค่าใช้จ่ายอื่น</t>
  </si>
  <si>
    <t>โครงการจัดกิจกรรมวันครู    ศพด.ต.คลองหินปูน</t>
  </si>
  <si>
    <t>ค่าใช้จ่ายในการจัดกิจกรรมวันเด็กในศูนย์พัฒนาเด็กเล็ก อบต.คลองหินปูนและ โรงเรียนในเขตตำบล</t>
  </si>
  <si>
    <t>โครงการแข่งขันกีฬาต้านยาเสพติดตำบลคลองหินปูน</t>
  </si>
  <si>
    <t>เป็นค่าดำเนินการในการจัดแข่งขันกีฬา จัดถ้วยรางวัล  ค่าตอบแทนกรรมการตัดสินกีฬา เงินรางวัลและอุปกรณ์ในการแข่งขันกีฬาและรายจ่ายอื่น</t>
  </si>
  <si>
    <t>จัดซื้อวัสดุอุปกรณ์กีฬาให้โรงเรียน หมู่บ้านและสำหรับพนักงานส่วนตำบล</t>
  </si>
  <si>
    <t xml:space="preserve">กองการศึกษา 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</si>
  <si>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 หมู่ 10</t>
  </si>
  <si>
    <t>วัดคลองตาสูตร</t>
  </si>
  <si>
    <t>คระกรรมการหมู่บ้าน หมู่ที่10</t>
  </si>
  <si>
    <t>ที่ทำการ    อบต.คลองหินปูน</t>
  </si>
  <si>
    <t>โรงเรียนคลองหินปูน</t>
  </si>
  <si>
    <r>
      <t>บ้านคลองตาสูตร หมู่ที่ 10 ท่อขนาด 1.00</t>
    </r>
    <r>
      <rPr>
        <sz val="14"/>
        <rFont val="Tahoma"/>
        <family val="2"/>
      </rPr>
      <t>×</t>
    </r>
    <r>
      <rPr>
        <sz val="14"/>
        <rFont val="TH SarabunPSK"/>
        <family val="2"/>
      </rPr>
      <t>1.00 ม. จำนวน 16 ท่อน</t>
    </r>
  </si>
  <si>
    <t>เพื่อเป็นค่าใช้จ่ายในกิจกรรมเผยแพร่ข้อมูลข่าวสาร เช่น จัดทำแผ่นผับ ใบปลิว โปสเตอร์ปฏิทิน เอกสารสรุปผลการดำเนินงานของ อบต. และ ค่าใช้จ่ายเกี่ยวกับการพัฒนาระบบเทคโนโลยีสารสนเทศต่างๆ</t>
  </si>
  <si>
    <t xml:space="preserve">เพื่อเป็นการใช้จ่ายในโครงการ เช่น ค่าป้ายโครงการ ป้ายประชาสัมพันธ์และรายจ่ายอื่นๆ
</t>
  </si>
  <si>
    <t>โครงการจัดทำแผนที่ภาษีและทะเบียนทรพย์สิน</t>
  </si>
  <si>
    <t xml:space="preserve">เพื่อเป็นค่าใช้จ่ายในการจัดทำแผนที่ภาษีและทะเบียนทรัพย์สิน เพื่อการพัฒนาประสิทธิภาพการจัดเก็บรายได้ของ อบต. </t>
  </si>
  <si>
    <t>ค่าใช้จ่ายในการดำเนินโครงการ เช่น ค่าการใช้ในการตกแต่งสถานที่ ค่าพิธีเปิดและปิด ค่าวัสดุ เครื่องเขียน และรายจ่ายอื่น</t>
  </si>
  <si>
    <t>ค่าใช้จ่ายในการเลือกตั้ง</t>
  </si>
  <si>
    <t>ให้ความร่วมมือในการประชาสัมพันธ์ การรณรงค์หรือการให้ข้อมูลข่าวสารแก่ประชาชนให้ทราบถึงสิทธิและหน้าที่และการมีส่วนร่วมทางการเมืองในการเลือกตั้งสมาชิกสภาผู้แทนราษฎร</t>
  </si>
  <si>
    <t>สำนักงานปลัด/อำเภอวังน้ำเย็น</t>
  </si>
  <si>
    <t>โครงการศูนย์ปฏิบัติการช่วยเหลือประชาชนขององค์กรปกครองส่วนท้องถิ่นระดับอำเภอวังน้ำเย็นจังหวัดสระแก้ว</t>
  </si>
  <si>
    <t>เพื่อจ่ายเป็นค่าจัดหาวัสดุ ครุภัณฑ์ต่างๆ ค่าจ้างเหมาบุคคล จำนวน 1 อัตรา ค่าซ่อมแซมปรับปรุงต่อเติมอาคารศูนย์ปฏิบัติการร่วมในการช่วยเหลือประชาชนและค่าใช้จ่ายอื่น</t>
  </si>
  <si>
    <t>ค่าตอบแทนผู้ปฏิบัติราชการอันเป็นประโยชน์แก่องค์กรปกครองส่วนท้องถิ่น</t>
  </si>
  <si>
    <t>การคลัง/สำนักปลัด</t>
  </si>
  <si>
    <t>โครงการป้องกันและลดอุบัติเหตุบนท้องถนนช่วงเทศกาลสำคัญ</t>
  </si>
  <si>
    <t>เพื่อใช้จ่ายในการทำโครงการป้องกันและลดอุบัติเหตุบนท้องถนนช่วงเทศกาลสำคัญ เช่น เทศกาลปีใหม่ สงกรานต์</t>
  </si>
  <si>
    <t>เพื่อเป็นค่าตอบแทนบุคคลหรือคณะกรรมการผู้รับผิดชอบการจัดซื้อจัดจ้างการบริหารงานพัสดุภาครัฐ</t>
  </si>
  <si>
    <t>2</t>
  </si>
  <si>
    <t>โครงการฝึกอบรมและศึกษาดูงานของผู้บริหาร สมาชิกสภาฯ เจ้าหน้าที่ อบต.และผู้นำหมู่บ้าน</t>
  </si>
  <si>
    <t xml:space="preserve"> กิจกรรมส่งเสริมคุณธรรมและจริยธรรมสำหรับบุคลากร อบต.คลองหินปูนและกิจกรรมให้ความรู้เรื่องกระบวนการแผนพัฒนาท้องถิ่น</t>
  </si>
  <si>
    <t>เก้าอี้ทำงานแบบพนักพิงสูง 3 ตัว</t>
  </si>
  <si>
    <t>เครื่องพิมพ์ 2 เครื่อง</t>
  </si>
  <si>
    <t>เครื่องซักผ้า 1 เครื่อง</t>
  </si>
  <si>
    <t>เครื่องทำน้ำร้อน-น้ำเย็น 2 ตู้</t>
  </si>
  <si>
    <t>เครื่องมัลติมีเดียโปรเจคเตอร์พร้อมจอภาพ</t>
  </si>
  <si>
    <t>เครื่องเสียงกลางแจ้ง(ชุดสนาม)</t>
  </si>
  <si>
    <t>โต๊ะทำงานพร้อมเก้าอี้</t>
  </si>
  <si>
    <t>กล้องถ่ายภาพนิ่ง</t>
  </si>
  <si>
    <t xml:space="preserve">ตู้เก็บเอกสาร 4 ลิ้นชัก จำนวน 2 ตู้    </t>
  </si>
  <si>
    <t xml:space="preserve">ตู้เก็บเอกสารรางเลื่อน จำนวน 1 ชุด </t>
  </si>
  <si>
    <t>เก้าอี้พนักพิงแบบพนักพิงสูง 6 ตัว</t>
  </si>
  <si>
    <t>เครื่องพิมพ์ 1 เครื่อง</t>
  </si>
  <si>
    <t>โต๊ะทำงานพร้อมเก้าอี้ 1 ชุด</t>
  </si>
  <si>
    <t xml:space="preserve">เครื่องคอมพิวเตอร์สำหรับประมวลผล        </t>
  </si>
  <si>
    <t xml:space="preserve">เครื่องคอมพิวเตอร์สำหรับประมวลผล </t>
  </si>
  <si>
    <t xml:space="preserve">เครื่องคอมพิวเตอร์น็ตบุ๊คสำหรับงานประมวลผล </t>
  </si>
  <si>
    <t>หมูบ้านในเขต อบต.</t>
  </si>
  <si>
    <t>เป้าหมาย(ผลผลิตของโครงการ</t>
  </si>
  <si>
    <t>สถานที่ดำเนินงาน</t>
  </si>
  <si>
    <t>หน่วยงานที่รับผิชอบ</t>
  </si>
  <si>
    <t>ต่อ</t>
  </si>
  <si>
    <t>21</t>
  </si>
  <si>
    <t>22</t>
  </si>
  <si>
    <t xml:space="preserve"> เพื่อเป็นค่าใช้จ่ายในการเยี่ยมบ้านเด็กเล็กในศูนย์พัฒนาเด็กเล็กตำบลคลองหินปูน เช่น ของขวัญสำหรับเยี่ยมบ้านเด็ก</t>
  </si>
  <si>
    <t>โครงการของดีวังน้ำเย็น</t>
  </si>
  <si>
    <t xml:space="preserve"> ใช้เป็นค่าใช้จ่ายในการจัดงานกิจกรรมของอำเภอวังน้ำเย็น</t>
  </si>
  <si>
    <t>สำนักปลัด</t>
  </si>
  <si>
    <t>√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</si>
</sst>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.000_-;\-* #,##0.000_-;_-* &quot;-&quot;??_-;_-@_-"/>
    <numFmt numFmtId="212" formatCode="_-* #,##0.0_-;\-* #,##0.0_-;_-* &quot;-&quot;??_-;_-@_-"/>
    <numFmt numFmtId="213" formatCode="_-* #,##0_-;\-* #,##0_-;_-* &quot;-&quot;??_-;_-@_-"/>
    <numFmt numFmtId="214" formatCode="_(* #,##0_);_(* \(#,##0\);_(* &quot;-&quot;??_);_(@_)"/>
    <numFmt numFmtId="215" formatCode="_(* #,##0.0_);_(* \(#,##0.0\);_(* &quot;-&quot;??_);_(@_)"/>
    <numFmt numFmtId="216" formatCode="00000"/>
    <numFmt numFmtId="217" formatCode="#,##0.0"/>
    <numFmt numFmtId="218" formatCode="0.0"/>
    <numFmt numFmtId="219" formatCode="0_ ;\-0\ "/>
    <numFmt numFmtId="220" formatCode="#,##0_ ;\-#,##0\ "/>
    <numFmt numFmtId="221" formatCode="_-* #,##0.0000_-;\-* #,##0.0000_-;_-* &quot;-&quot;??_-;_-@_-"/>
    <numFmt numFmtId="222" formatCode="#,##0.00_ ;\-#,##0.00\ "/>
    <numFmt numFmtId="223" formatCode="#,##0.0_ ;\-#,##0.0\ "/>
    <numFmt numFmtId="224" formatCode="0.0000000000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#,##0.000"/>
    <numFmt numFmtId="233" formatCode="#,##0.0000"/>
    <numFmt numFmtId="234" formatCode="#,##0.00000"/>
    <numFmt numFmtId="235" formatCode="&quot;฿&quot;#,##0.00"/>
  </numFmts>
  <fonts count="72">
    <font>
      <sz val="14"/>
      <name val="Cordia New"/>
      <family val="0"/>
    </font>
    <font>
      <b/>
      <sz val="14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sz val="10"/>
      <name val="Arial"/>
      <family val="2"/>
    </font>
    <font>
      <sz val="8"/>
      <name val="Cordia New"/>
      <family val="2"/>
    </font>
    <font>
      <sz val="14"/>
      <color indexed="12"/>
      <name val="Cordia New"/>
      <family val="2"/>
    </font>
    <font>
      <sz val="8"/>
      <name val="Arial"/>
      <family val="2"/>
    </font>
    <font>
      <sz val="10"/>
      <color indexed="12"/>
      <name val="CordiaUPC"/>
      <family val="2"/>
    </font>
    <font>
      <sz val="10"/>
      <name val="CordiaUPC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4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color indexed="12"/>
      <name val="TH SarabunPSK"/>
      <family val="2"/>
    </font>
    <font>
      <sz val="14"/>
      <color indexed="12"/>
      <name val="TH SarabunPSK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2"/>
    </font>
    <font>
      <sz val="10"/>
      <name val="Cordia New"/>
      <family val="2"/>
    </font>
    <font>
      <sz val="14"/>
      <name val="Symbol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47" applyFont="1" applyAlignment="1">
      <alignment vertical="top" wrapText="1"/>
      <protection/>
    </xf>
    <xf numFmtId="0" fontId="5" fillId="0" borderId="0" xfId="47" applyFont="1" applyAlignment="1">
      <alignment vertical="top" wrapText="1"/>
      <protection/>
    </xf>
    <xf numFmtId="0" fontId="11" fillId="0" borderId="0" xfId="47" applyFont="1" applyAlignment="1">
      <alignment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8" fillId="0" borderId="0" xfId="0" applyFont="1" applyFill="1" applyAlignment="1">
      <alignment/>
    </xf>
    <xf numFmtId="0" fontId="13" fillId="0" borderId="0" xfId="47" applyFont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2" fillId="0" borderId="0" xfId="47" applyFont="1" applyAlignment="1">
      <alignment vertical="top" wrapText="1"/>
      <protection/>
    </xf>
    <xf numFmtId="0" fontId="13" fillId="0" borderId="0" xfId="47" applyFont="1" applyAlignment="1">
      <alignment vertical="top" wrapText="1"/>
      <protection/>
    </xf>
    <xf numFmtId="0" fontId="17" fillId="0" borderId="0" xfId="47" applyFont="1" applyAlignment="1">
      <alignment horizontal="left" vertical="top"/>
      <protection/>
    </xf>
    <xf numFmtId="0" fontId="17" fillId="0" borderId="0" xfId="47" applyFont="1" applyAlignment="1">
      <alignment vertical="top" wrapText="1"/>
      <protection/>
    </xf>
    <xf numFmtId="0" fontId="13" fillId="0" borderId="0" xfId="47" applyFont="1" applyAlignment="1">
      <alignment vertical="top"/>
      <protection/>
    </xf>
    <xf numFmtId="0" fontId="13" fillId="0" borderId="10" xfId="0" applyFont="1" applyFill="1" applyBorder="1" applyAlignment="1">
      <alignment horizontal="center" wrapText="1"/>
    </xf>
    <xf numFmtId="0" fontId="18" fillId="0" borderId="0" xfId="47" applyFont="1" applyAlignment="1">
      <alignment vertical="top" wrapText="1"/>
      <protection/>
    </xf>
    <xf numFmtId="0" fontId="18" fillId="0" borderId="0" xfId="47" applyFont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69" fillId="0" borderId="12" xfId="0" applyFont="1" applyFill="1" applyBorder="1" applyAlignment="1">
      <alignment horizontal="center" vertical="top"/>
    </xf>
    <xf numFmtId="3" fontId="19" fillId="0" borderId="0" xfId="0" applyNumberFormat="1" applyFont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top"/>
    </xf>
    <xf numFmtId="3" fontId="17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69" fillId="0" borderId="11" xfId="0" applyFont="1" applyFill="1" applyBorder="1" applyAlignment="1">
      <alignment horizontal="center" vertical="top"/>
    </xf>
    <xf numFmtId="0" fontId="18" fillId="0" borderId="0" xfId="47" applyFont="1" applyBorder="1" applyAlignment="1">
      <alignment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47" applyFont="1" applyAlignme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left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wrapText="1"/>
    </xf>
    <xf numFmtId="4" fontId="13" fillId="0" borderId="12" xfId="0" applyNumberFormat="1" applyFont="1" applyBorder="1" applyAlignment="1">
      <alignment horizontal="center"/>
    </xf>
    <xf numFmtId="43" fontId="13" fillId="0" borderId="12" xfId="38" applyFont="1" applyBorder="1" applyAlignment="1">
      <alignment horizontal="center" vertical="top"/>
    </xf>
    <xf numFmtId="0" fontId="17" fillId="0" borderId="16" xfId="0" applyFont="1" applyBorder="1" applyAlignment="1">
      <alignment horizontal="center" wrapText="1"/>
    </xf>
    <xf numFmtId="3" fontId="17" fillId="0" borderId="17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0" fillId="0" borderId="13" xfId="47" applyFont="1" applyBorder="1" applyAlignment="1">
      <alignment horizontal="center" vertical="top" wrapText="1"/>
      <protection/>
    </xf>
    <xf numFmtId="0" fontId="0" fillId="0" borderId="13" xfId="47" applyFont="1" applyBorder="1" applyAlignment="1">
      <alignment vertical="top" wrapText="1"/>
      <protection/>
    </xf>
    <xf numFmtId="0" fontId="24" fillId="0" borderId="13" xfId="47" applyFont="1" applyBorder="1" applyAlignment="1">
      <alignment vertical="top" wrapText="1"/>
      <protection/>
    </xf>
    <xf numFmtId="0" fontId="10" fillId="0" borderId="0" xfId="47" applyFont="1" applyBorder="1" applyAlignment="1">
      <alignment vertical="top" wrapText="1"/>
      <protection/>
    </xf>
    <xf numFmtId="0" fontId="69" fillId="0" borderId="13" xfId="0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3" fontId="13" fillId="0" borderId="13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47" applyFont="1" applyAlignment="1">
      <alignment horizontal="left" vertical="top" wrapText="1"/>
      <protection/>
    </xf>
    <xf numFmtId="0" fontId="13" fillId="0" borderId="14" xfId="0" applyFont="1" applyFill="1" applyBorder="1" applyAlignment="1">
      <alignment horizontal="center"/>
    </xf>
    <xf numFmtId="0" fontId="18" fillId="0" borderId="0" xfId="47" applyFont="1" applyBorder="1" applyAlignment="1">
      <alignment horizontal="center" vertical="top" wrapText="1"/>
      <protection/>
    </xf>
    <xf numFmtId="0" fontId="11" fillId="0" borderId="0" xfId="47" applyFont="1" applyBorder="1" applyAlignment="1">
      <alignment vertical="top" wrapText="1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3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7" fillId="0" borderId="0" xfId="47" applyFont="1" applyAlignment="1">
      <alignment horizontal="center" vertical="top" wrapText="1"/>
      <protection/>
    </xf>
    <xf numFmtId="0" fontId="13" fillId="0" borderId="13" xfId="0" applyFont="1" applyFill="1" applyBorder="1" applyAlignment="1">
      <alignment horizontal="center" vertical="top"/>
    </xf>
    <xf numFmtId="0" fontId="0" fillId="0" borderId="0" xfId="47" applyFont="1" applyBorder="1" applyAlignment="1">
      <alignment vertical="top" wrapText="1"/>
      <protection/>
    </xf>
    <xf numFmtId="0" fontId="24" fillId="0" borderId="0" xfId="47" applyFont="1" applyBorder="1" applyAlignment="1">
      <alignment vertical="top" wrapText="1"/>
      <protection/>
    </xf>
    <xf numFmtId="3" fontId="69" fillId="0" borderId="13" xfId="0" applyNumberFormat="1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49" fontId="13" fillId="0" borderId="13" xfId="46" applyNumberFormat="1" applyFont="1" applyBorder="1" applyAlignment="1">
      <alignment horizontal="left" vertical="top" wrapText="1"/>
      <protection/>
    </xf>
    <xf numFmtId="3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47" applyFont="1" applyBorder="1" applyAlignment="1">
      <alignment horizontal="center" vertical="top" wrapText="1"/>
      <protection/>
    </xf>
    <xf numFmtId="0" fontId="13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0" fillId="0" borderId="11" xfId="47" applyFont="1" applyBorder="1" applyAlignment="1">
      <alignment vertical="top" wrapText="1"/>
      <protection/>
    </xf>
    <xf numFmtId="49" fontId="13" fillId="0" borderId="13" xfId="0" applyNumberFormat="1" applyFont="1" applyBorder="1" applyAlignment="1">
      <alignment vertical="top" wrapText="1"/>
    </xf>
    <xf numFmtId="0" fontId="0" fillId="0" borderId="11" xfId="47" applyFont="1" applyBorder="1" applyAlignment="1">
      <alignment horizontal="center" vertical="top" wrapText="1"/>
      <protection/>
    </xf>
    <xf numFmtId="0" fontId="25" fillId="0" borderId="13" xfId="47" applyFont="1" applyBorder="1" applyAlignment="1">
      <alignment horizontal="center" vertical="top" wrapText="1"/>
      <protection/>
    </xf>
    <xf numFmtId="49" fontId="13" fillId="0" borderId="18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69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13" fillId="0" borderId="12" xfId="0" applyNumberFormat="1" applyFont="1" applyBorder="1" applyAlignment="1">
      <alignment horizontal="center"/>
    </xf>
    <xf numFmtId="220" fontId="13" fillId="0" borderId="12" xfId="38" applyNumberFormat="1" applyFont="1" applyBorder="1" applyAlignment="1">
      <alignment horizontal="center" vertical="top"/>
    </xf>
    <xf numFmtId="222" fontId="17" fillId="0" borderId="13" xfId="38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4" fontId="13" fillId="0" borderId="12" xfId="38" applyNumberFormat="1" applyFont="1" applyBorder="1" applyAlignment="1">
      <alignment horizontal="center" vertical="top"/>
    </xf>
    <xf numFmtId="2" fontId="17" fillId="0" borderId="13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/>
    </xf>
    <xf numFmtId="220" fontId="13" fillId="0" borderId="12" xfId="38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49" fontId="70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top" wrapText="1"/>
    </xf>
    <xf numFmtId="3" fontId="13" fillId="0" borderId="11" xfId="0" applyNumberFormat="1" applyFont="1" applyFill="1" applyBorder="1" applyAlignment="1">
      <alignment horizontal="center" vertical="top" wrapText="1"/>
    </xf>
    <xf numFmtId="0" fontId="24" fillId="0" borderId="11" xfId="47" applyFont="1" applyBorder="1" applyAlignment="1">
      <alignment vertical="top" wrapText="1"/>
      <protection/>
    </xf>
    <xf numFmtId="49" fontId="13" fillId="0" borderId="0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3" fontId="13" fillId="0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0" fillId="0" borderId="19" xfId="47" applyFont="1" applyBorder="1" applyAlignment="1">
      <alignment vertical="top" wrapText="1"/>
      <protection/>
    </xf>
    <xf numFmtId="0" fontId="25" fillId="0" borderId="19" xfId="47" applyFont="1" applyBorder="1" applyAlignment="1">
      <alignment horizontal="center" vertical="top" wrapText="1"/>
      <protection/>
    </xf>
    <xf numFmtId="0" fontId="24" fillId="0" borderId="19" xfId="47" applyFont="1" applyBorder="1" applyAlignment="1">
      <alignment vertical="top" wrapText="1"/>
      <protection/>
    </xf>
    <xf numFmtId="0" fontId="25" fillId="0" borderId="11" xfId="47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vertical="top" wrapText="1"/>
    </xf>
    <xf numFmtId="0" fontId="25" fillId="0" borderId="0" xfId="47" applyFont="1" applyBorder="1" applyAlignment="1">
      <alignment horizontal="center" vertical="top" wrapText="1"/>
      <protection/>
    </xf>
    <xf numFmtId="220" fontId="69" fillId="0" borderId="12" xfId="38" applyNumberFormat="1" applyFont="1" applyBorder="1" applyAlignment="1">
      <alignment horizontal="center" vertical="top"/>
    </xf>
    <xf numFmtId="0" fontId="2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69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70" fillId="0" borderId="12" xfId="0" applyFont="1" applyFill="1" applyBorder="1" applyAlignment="1">
      <alignment vertical="top" wrapText="1"/>
    </xf>
    <xf numFmtId="0" fontId="13" fillId="0" borderId="0" xfId="47" applyFont="1" applyBorder="1" applyAlignment="1">
      <alignment horizontal="center" vertical="top" wrapText="1"/>
      <protection/>
    </xf>
    <xf numFmtId="49" fontId="7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0" fillId="0" borderId="10" xfId="47" applyFont="1" applyBorder="1" applyAlignment="1">
      <alignment vertical="top" wrapText="1"/>
      <protection/>
    </xf>
    <xf numFmtId="0" fontId="24" fillId="0" borderId="10" xfId="47" applyFont="1" applyBorder="1" applyAlignment="1">
      <alignment vertical="top" wrapText="1"/>
      <protection/>
    </xf>
    <xf numFmtId="0" fontId="25" fillId="0" borderId="10" xfId="47" applyFont="1" applyBorder="1" applyAlignment="1">
      <alignment horizontal="center" vertical="top" wrapText="1"/>
      <protection/>
    </xf>
    <xf numFmtId="4" fontId="20" fillId="0" borderId="0" xfId="0" applyNumberFormat="1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0" xfId="47" applyFont="1" applyAlignment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0" fontId="69" fillId="0" borderId="13" xfId="0" applyFont="1" applyFill="1" applyBorder="1" applyAlignment="1">
      <alignment horizontal="left" vertical="top" wrapText="1"/>
    </xf>
    <xf numFmtId="0" fontId="69" fillId="0" borderId="18" xfId="0" applyFont="1" applyFill="1" applyBorder="1" applyAlignment="1">
      <alignment horizontal="left" vertical="top" wrapText="1"/>
    </xf>
    <xf numFmtId="49" fontId="69" fillId="0" borderId="13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left" vertical="top"/>
    </xf>
    <xf numFmtId="0" fontId="16" fillId="0" borderId="0" xfId="47" applyFont="1" applyAlignment="1">
      <alignment vertical="top" wrapText="1"/>
      <protection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0" xfId="47" applyFont="1" applyBorder="1" applyAlignment="1">
      <alignment vertical="top" wrapText="1"/>
      <protection/>
    </xf>
    <xf numFmtId="49" fontId="13" fillId="0" borderId="0" xfId="0" applyNumberFormat="1" applyFont="1" applyAlignment="1">
      <alignment horizontal="center" vertical="center" wrapText="1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9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235" fontId="13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0" fillId="0" borderId="0" xfId="47" applyFont="1" applyBorder="1" applyAlignment="1">
      <alignment horizontal="center" vertical="top" wrapText="1"/>
      <protection/>
    </xf>
    <xf numFmtId="0" fontId="24" fillId="0" borderId="0" xfId="47" applyFont="1" applyBorder="1" applyAlignment="1">
      <alignment horizontal="center" vertical="top" wrapText="1"/>
      <protection/>
    </xf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13" fillId="0" borderId="0" xfId="47" applyFont="1" applyAlignment="1">
      <alignment horizontal="center" vertical="center"/>
      <protection/>
    </xf>
    <xf numFmtId="49" fontId="13" fillId="0" borderId="0" xfId="0" applyNumberFormat="1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/>
    </xf>
    <xf numFmtId="0" fontId="69" fillId="0" borderId="0" xfId="0" applyFont="1" applyFill="1" applyBorder="1" applyAlignment="1">
      <alignment horizontal="center" vertical="top"/>
    </xf>
    <xf numFmtId="0" fontId="19" fillId="0" borderId="0" xfId="47" applyFont="1" applyAlignment="1">
      <alignment horizontal="center" vertical="center" wrapText="1"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9" fillId="0" borderId="0" xfId="47" applyFont="1" applyAlignment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top"/>
    </xf>
    <xf numFmtId="3" fontId="13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 wrapText="1"/>
    </xf>
    <xf numFmtId="0" fontId="68" fillId="0" borderId="13" xfId="0" applyFont="1" applyFill="1" applyBorder="1" applyAlignment="1">
      <alignment/>
    </xf>
    <xf numFmtId="49" fontId="13" fillId="0" borderId="13" xfId="0" applyNumberFormat="1" applyFont="1" applyBorder="1" applyAlignment="1">
      <alignment horizontal="center" vertical="top"/>
    </xf>
    <xf numFmtId="3" fontId="13" fillId="0" borderId="11" xfId="0" applyNumberFormat="1" applyFont="1" applyFill="1" applyBorder="1" applyAlignment="1">
      <alignment horizontal="center" wrapText="1"/>
    </xf>
    <xf numFmtId="0" fontId="69" fillId="0" borderId="0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13" fillId="0" borderId="19" xfId="0" applyFont="1" applyBorder="1" applyAlignment="1">
      <alignment/>
    </xf>
    <xf numFmtId="0" fontId="19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9" fillId="0" borderId="13" xfId="47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47" applyFont="1" applyAlignment="1">
      <alignment horizontal="center" vertical="top" wrapText="1"/>
      <protection/>
    </xf>
    <xf numFmtId="0" fontId="18" fillId="0" borderId="0" xfId="47" applyFont="1" applyAlignment="1">
      <alignment horizontal="center" vertical="top" wrapText="1"/>
      <protection/>
    </xf>
    <xf numFmtId="0" fontId="20" fillId="0" borderId="1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0" xfId="47" applyFont="1" applyAlignment="1">
      <alignment horizontal="center" vertical="top" wrapText="1"/>
      <protection/>
    </xf>
    <xf numFmtId="0" fontId="16" fillId="0" borderId="24" xfId="47" applyFont="1" applyBorder="1" applyAlignment="1">
      <alignment horizontal="center" vertical="top" wrapText="1"/>
      <protection/>
    </xf>
    <xf numFmtId="0" fontId="13" fillId="0" borderId="0" xfId="47" applyFont="1" applyAlignment="1">
      <alignment horizontal="left" vertical="top" wrapText="1"/>
      <protection/>
    </xf>
    <xf numFmtId="0" fontId="0" fillId="0" borderId="13" xfId="47" applyFont="1" applyBorder="1" applyAlignment="1">
      <alignment horizontal="center" vertical="top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22" fillId="0" borderId="22" xfId="47" applyFont="1" applyBorder="1" applyAlignment="1">
      <alignment horizontal="left" vertical="top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1" fillId="0" borderId="13" xfId="0" applyFont="1" applyFill="1" applyBorder="1" applyAlignment="1">
      <alignment horizontal="center" vertical="top"/>
    </xf>
    <xf numFmtId="0" fontId="71" fillId="0" borderId="11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18" xfId="47" applyFont="1" applyBorder="1" applyAlignment="1">
      <alignment horizontal="center" vertical="top" wrapText="1"/>
      <protection/>
    </xf>
    <xf numFmtId="0" fontId="0" fillId="0" borderId="22" xfId="47" applyFont="1" applyBorder="1" applyAlignment="1">
      <alignment horizontal="center" vertical="top" wrapText="1"/>
      <protection/>
    </xf>
    <xf numFmtId="0" fontId="0" fillId="0" borderId="23" xfId="47" applyFont="1" applyBorder="1" applyAlignment="1">
      <alignment horizontal="center" vertical="top" wrapText="1"/>
      <protection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1" xfId="47" applyFont="1" applyBorder="1" applyAlignment="1">
      <alignment horizontal="center" vertical="top" wrapText="1"/>
      <protection/>
    </xf>
    <xf numFmtId="0" fontId="0" fillId="0" borderId="10" xfId="47" applyFont="1" applyBorder="1" applyAlignment="1">
      <alignment horizontal="center" vertical="top" wrapText="1"/>
      <protection/>
    </xf>
    <xf numFmtId="0" fontId="24" fillId="0" borderId="11" xfId="47" applyFont="1" applyBorder="1" applyAlignment="1">
      <alignment horizontal="center" vertical="top" wrapText="1"/>
      <protection/>
    </xf>
    <xf numFmtId="0" fontId="24" fillId="0" borderId="10" xfId="47" applyFont="1" applyBorder="1" applyAlignment="1">
      <alignment horizontal="center" vertical="top" wrapText="1"/>
      <protection/>
    </xf>
    <xf numFmtId="3" fontId="13" fillId="0" borderId="11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47" applyFont="1" applyBorder="1" applyAlignment="1">
      <alignment horizontal="center" vertical="top" wrapText="1"/>
      <protection/>
    </xf>
    <xf numFmtId="0" fontId="13" fillId="0" borderId="10" xfId="47" applyFont="1" applyBorder="1" applyAlignment="1">
      <alignment horizontal="center" vertical="top" wrapText="1"/>
      <protection/>
    </xf>
    <xf numFmtId="0" fontId="23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ผน 3 ปี 2551" xfId="46"/>
    <cellStyle name="ปกติ_แผนสามปี 53-55 หมวยต้นฉบับจากกองช่าง แก้1 (2มิย.)  จริง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361950</xdr:rowOff>
    </xdr:from>
    <xdr:to>
      <xdr:col>17</xdr:col>
      <xdr:colOff>257175</xdr:colOff>
      <xdr:row>11</xdr:row>
      <xdr:rowOff>361950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7934325" y="38766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247650</xdr:rowOff>
    </xdr:from>
    <xdr:to>
      <xdr:col>17</xdr:col>
      <xdr:colOff>247650</xdr:colOff>
      <xdr:row>8</xdr:row>
      <xdr:rowOff>257175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 flipV="1">
          <a:off x="7972425" y="23050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247650</xdr:rowOff>
    </xdr:from>
    <xdr:to>
      <xdr:col>17</xdr:col>
      <xdr:colOff>266700</xdr:colOff>
      <xdr:row>9</xdr:row>
      <xdr:rowOff>257175</xdr:rowOff>
    </xdr:to>
    <xdr:sp>
      <xdr:nvSpPr>
        <xdr:cNvPr id="3" name="ลูกศรเชื่อมต่อแบบตรง 15"/>
        <xdr:cNvSpPr>
          <a:spLocks/>
        </xdr:cNvSpPr>
      </xdr:nvSpPr>
      <xdr:spPr>
        <a:xfrm flipV="1">
          <a:off x="7991475" y="27813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247650</xdr:rowOff>
    </xdr:from>
    <xdr:to>
      <xdr:col>17</xdr:col>
      <xdr:colOff>247650</xdr:colOff>
      <xdr:row>10</xdr:row>
      <xdr:rowOff>257175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flipV="1">
          <a:off x="7972425" y="32575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371475</xdr:rowOff>
    </xdr:from>
    <xdr:to>
      <xdr:col>18</xdr:col>
      <xdr:colOff>47625</xdr:colOff>
      <xdr:row>9</xdr:row>
      <xdr:rowOff>371475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429375" y="5391150"/>
          <a:ext cx="3371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161925</xdr:rowOff>
    </xdr:from>
    <xdr:to>
      <xdr:col>12</xdr:col>
      <xdr:colOff>0</xdr:colOff>
      <xdr:row>7</xdr:row>
      <xdr:rowOff>180975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581900" y="2019300"/>
          <a:ext cx="857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228600</xdr:rowOff>
    </xdr:from>
    <xdr:to>
      <xdr:col>11</xdr:col>
      <xdr:colOff>28575</xdr:colOff>
      <xdr:row>9</xdr:row>
      <xdr:rowOff>247650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038975" y="3105150"/>
          <a:ext cx="11525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7</xdr:row>
      <xdr:rowOff>762000</xdr:rowOff>
    </xdr:from>
    <xdr:to>
      <xdr:col>9</xdr:col>
      <xdr:colOff>38100</xdr:colOff>
      <xdr:row>7</xdr:row>
      <xdr:rowOff>771525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896100" y="266700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219075</xdr:rowOff>
    </xdr:from>
    <xdr:to>
      <xdr:col>18</xdr:col>
      <xdr:colOff>228600</xdr:colOff>
      <xdr:row>22</xdr:row>
      <xdr:rowOff>219075</xdr:rowOff>
    </xdr:to>
    <xdr:sp>
      <xdr:nvSpPr>
        <xdr:cNvPr id="2" name="ลูกศรเชื่อมต่อแบบตรง 8"/>
        <xdr:cNvSpPr>
          <a:spLocks/>
        </xdr:cNvSpPr>
      </xdr:nvSpPr>
      <xdr:spPr>
        <a:xfrm flipV="1">
          <a:off x="7534275" y="90201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9</xdr:row>
      <xdr:rowOff>457200</xdr:rowOff>
    </xdr:from>
    <xdr:to>
      <xdr:col>14</xdr:col>
      <xdr:colOff>266700</xdr:colOff>
      <xdr:row>9</xdr:row>
      <xdr:rowOff>457200</xdr:rowOff>
    </xdr:to>
    <xdr:sp>
      <xdr:nvSpPr>
        <xdr:cNvPr id="3" name="ลูกศรเชื่อมต่อแบบตรง 7"/>
        <xdr:cNvSpPr>
          <a:spLocks/>
        </xdr:cNvSpPr>
      </xdr:nvSpPr>
      <xdr:spPr>
        <a:xfrm flipV="1">
          <a:off x="7562850" y="4857750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238125</xdr:rowOff>
    </xdr:from>
    <xdr:to>
      <xdr:col>18</xdr:col>
      <xdr:colOff>228600</xdr:colOff>
      <xdr:row>21</xdr:row>
      <xdr:rowOff>247650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7562850" y="8324850"/>
          <a:ext cx="2438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495300</xdr:rowOff>
    </xdr:from>
    <xdr:to>
      <xdr:col>18</xdr:col>
      <xdr:colOff>247650</xdr:colOff>
      <xdr:row>23</xdr:row>
      <xdr:rowOff>514350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V="1">
          <a:off x="6686550" y="9772650"/>
          <a:ext cx="33337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24</xdr:row>
      <xdr:rowOff>428625</xdr:rowOff>
    </xdr:from>
    <xdr:to>
      <xdr:col>18</xdr:col>
      <xdr:colOff>247650</xdr:colOff>
      <xdr:row>24</xdr:row>
      <xdr:rowOff>438150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7553325" y="108966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847725</xdr:colOff>
      <xdr:row>8</xdr:row>
      <xdr:rowOff>552450</xdr:rowOff>
    </xdr:from>
    <xdr:to>
      <xdr:col>18</xdr:col>
      <xdr:colOff>257175</xdr:colOff>
      <xdr:row>8</xdr:row>
      <xdr:rowOff>561975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6667500" y="3762375"/>
          <a:ext cx="3362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390525</xdr:rowOff>
    </xdr:from>
    <xdr:to>
      <xdr:col>17</xdr:col>
      <xdr:colOff>247650</xdr:colOff>
      <xdr:row>5</xdr:row>
      <xdr:rowOff>390525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391275" y="1771650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238125</xdr:rowOff>
    </xdr:from>
    <xdr:to>
      <xdr:col>18</xdr:col>
      <xdr:colOff>9525</xdr:colOff>
      <xdr:row>24</xdr:row>
      <xdr:rowOff>257175</xdr:rowOff>
    </xdr:to>
    <xdr:sp>
      <xdr:nvSpPr>
        <xdr:cNvPr id="2" name="ลูกศรเชื่อมต่อแบบตรง 26"/>
        <xdr:cNvSpPr>
          <a:spLocks/>
        </xdr:cNvSpPr>
      </xdr:nvSpPr>
      <xdr:spPr>
        <a:xfrm flipV="1">
          <a:off x="7229475" y="9401175"/>
          <a:ext cx="25336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142875</xdr:rowOff>
    </xdr:from>
    <xdr:to>
      <xdr:col>17</xdr:col>
      <xdr:colOff>266700</xdr:colOff>
      <xdr:row>29</xdr:row>
      <xdr:rowOff>161925</xdr:rowOff>
    </xdr:to>
    <xdr:sp>
      <xdr:nvSpPr>
        <xdr:cNvPr id="3" name="ลูกศรเชื่อมต่อแบบตรง 28"/>
        <xdr:cNvSpPr>
          <a:spLocks/>
        </xdr:cNvSpPr>
      </xdr:nvSpPr>
      <xdr:spPr>
        <a:xfrm>
          <a:off x="7219950" y="11163300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133350</xdr:rowOff>
    </xdr:from>
    <xdr:to>
      <xdr:col>17</xdr:col>
      <xdr:colOff>257175</xdr:colOff>
      <xdr:row>31</xdr:row>
      <xdr:rowOff>142875</xdr:rowOff>
    </xdr:to>
    <xdr:sp>
      <xdr:nvSpPr>
        <xdr:cNvPr id="4" name="ลูกศรเชื่อมต่อแบบตรง 29"/>
        <xdr:cNvSpPr>
          <a:spLocks/>
        </xdr:cNvSpPr>
      </xdr:nvSpPr>
      <xdr:spPr>
        <a:xfrm flipV="1">
          <a:off x="7219950" y="1170622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161925</xdr:rowOff>
    </xdr:from>
    <xdr:to>
      <xdr:col>17</xdr:col>
      <xdr:colOff>266700</xdr:colOff>
      <xdr:row>34</xdr:row>
      <xdr:rowOff>190500</xdr:rowOff>
    </xdr:to>
    <xdr:sp>
      <xdr:nvSpPr>
        <xdr:cNvPr id="5" name="ลูกศรเชื่อมต่อแบบตรง 30"/>
        <xdr:cNvSpPr>
          <a:spLocks/>
        </xdr:cNvSpPr>
      </xdr:nvSpPr>
      <xdr:spPr>
        <a:xfrm flipV="1">
          <a:off x="7210425" y="12563475"/>
          <a:ext cx="25336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171450</xdr:rowOff>
    </xdr:from>
    <xdr:to>
      <xdr:col>17</xdr:col>
      <xdr:colOff>228600</xdr:colOff>
      <xdr:row>36</xdr:row>
      <xdr:rowOff>171450</xdr:rowOff>
    </xdr:to>
    <xdr:sp>
      <xdr:nvSpPr>
        <xdr:cNvPr id="6" name="ลูกศรเชื่อมต่อแบบตรง 31"/>
        <xdr:cNvSpPr>
          <a:spLocks/>
        </xdr:cNvSpPr>
      </xdr:nvSpPr>
      <xdr:spPr>
        <a:xfrm flipV="1">
          <a:off x="7239000" y="134016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142875</xdr:rowOff>
    </xdr:from>
    <xdr:to>
      <xdr:col>17</xdr:col>
      <xdr:colOff>257175</xdr:colOff>
      <xdr:row>37</xdr:row>
      <xdr:rowOff>152400</xdr:rowOff>
    </xdr:to>
    <xdr:sp>
      <xdr:nvSpPr>
        <xdr:cNvPr id="7" name="ลูกศรเชื่อมต่อแบบตรง 32"/>
        <xdr:cNvSpPr>
          <a:spLocks/>
        </xdr:cNvSpPr>
      </xdr:nvSpPr>
      <xdr:spPr>
        <a:xfrm>
          <a:off x="7219950" y="1364932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152400</xdr:rowOff>
    </xdr:from>
    <xdr:to>
      <xdr:col>17</xdr:col>
      <xdr:colOff>276225</xdr:colOff>
      <xdr:row>38</xdr:row>
      <xdr:rowOff>161925</xdr:rowOff>
    </xdr:to>
    <xdr:sp>
      <xdr:nvSpPr>
        <xdr:cNvPr id="8" name="ลูกศรเชื่อมต่อแบบตรง 33"/>
        <xdr:cNvSpPr>
          <a:spLocks/>
        </xdr:cNvSpPr>
      </xdr:nvSpPr>
      <xdr:spPr>
        <a:xfrm>
          <a:off x="7219950" y="13935075"/>
          <a:ext cx="2533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133350</xdr:rowOff>
    </xdr:from>
    <xdr:to>
      <xdr:col>18</xdr:col>
      <xdr:colOff>9525</xdr:colOff>
      <xdr:row>44</xdr:row>
      <xdr:rowOff>152400</xdr:rowOff>
    </xdr:to>
    <xdr:sp>
      <xdr:nvSpPr>
        <xdr:cNvPr id="9" name="ลูกศรเชื่อมต่อแบบตรง 34"/>
        <xdr:cNvSpPr>
          <a:spLocks/>
        </xdr:cNvSpPr>
      </xdr:nvSpPr>
      <xdr:spPr>
        <a:xfrm>
          <a:off x="7200900" y="15573375"/>
          <a:ext cx="2562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142875</xdr:rowOff>
    </xdr:from>
    <xdr:to>
      <xdr:col>18</xdr:col>
      <xdr:colOff>0</xdr:colOff>
      <xdr:row>30</xdr:row>
      <xdr:rowOff>152400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 flipV="1">
          <a:off x="7210425" y="11439525"/>
          <a:ext cx="2543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45</xdr:row>
      <xdr:rowOff>123825</xdr:rowOff>
    </xdr:from>
    <xdr:to>
      <xdr:col>17</xdr:col>
      <xdr:colOff>257175</xdr:colOff>
      <xdr:row>45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229475" y="15840075"/>
          <a:ext cx="25050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114300</xdr:rowOff>
    </xdr:from>
    <xdr:to>
      <xdr:col>18</xdr:col>
      <xdr:colOff>0</xdr:colOff>
      <xdr:row>46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7210425" y="16106775"/>
          <a:ext cx="2543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133350</xdr:rowOff>
    </xdr:from>
    <xdr:to>
      <xdr:col>17</xdr:col>
      <xdr:colOff>219075</xdr:colOff>
      <xdr:row>47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flipV="1">
          <a:off x="7210425" y="16402050"/>
          <a:ext cx="2486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114300</xdr:rowOff>
    </xdr:from>
    <xdr:to>
      <xdr:col>17</xdr:col>
      <xdr:colOff>266700</xdr:colOff>
      <xdr:row>33</xdr:row>
      <xdr:rowOff>133350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>
          <a:off x="7210425" y="12239625"/>
          <a:ext cx="25336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228600</xdr:rowOff>
    </xdr:from>
    <xdr:to>
      <xdr:col>18</xdr:col>
      <xdr:colOff>0</xdr:colOff>
      <xdr:row>35</xdr:row>
      <xdr:rowOff>228600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 flipV="1">
          <a:off x="7210425" y="129635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352425</xdr:rowOff>
    </xdr:from>
    <xdr:to>
      <xdr:col>17</xdr:col>
      <xdr:colOff>257175</xdr:colOff>
      <xdr:row>6</xdr:row>
      <xdr:rowOff>352425</xdr:rowOff>
    </xdr:to>
    <xdr:sp>
      <xdr:nvSpPr>
        <xdr:cNvPr id="16" name="ลูกศรเชื่อมต่อแบบตรง 41"/>
        <xdr:cNvSpPr>
          <a:spLocks/>
        </xdr:cNvSpPr>
      </xdr:nvSpPr>
      <xdr:spPr>
        <a:xfrm flipV="1">
          <a:off x="6410325" y="2447925"/>
          <a:ext cx="3324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38100</xdr:colOff>
      <xdr:row>7</xdr:row>
      <xdr:rowOff>714375</xdr:rowOff>
    </xdr:from>
    <xdr:to>
      <xdr:col>18</xdr:col>
      <xdr:colOff>76200</xdr:colOff>
      <xdr:row>7</xdr:row>
      <xdr:rowOff>1038225</xdr:rowOff>
    </xdr:to>
    <xdr:pic>
      <xdr:nvPicPr>
        <xdr:cNvPr id="17" name="รูปภาพ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524250"/>
          <a:ext cx="3409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28</xdr:row>
      <xdr:rowOff>171450</xdr:rowOff>
    </xdr:from>
    <xdr:to>
      <xdr:col>17</xdr:col>
      <xdr:colOff>266700</xdr:colOff>
      <xdr:row>28</xdr:row>
      <xdr:rowOff>180975</xdr:rowOff>
    </xdr:to>
    <xdr:sp>
      <xdr:nvSpPr>
        <xdr:cNvPr id="18" name="ลูกศรเชื่อมต่อแบบตรง 42"/>
        <xdr:cNvSpPr>
          <a:spLocks/>
        </xdr:cNvSpPr>
      </xdr:nvSpPr>
      <xdr:spPr>
        <a:xfrm flipV="1">
          <a:off x="7200900" y="10848975"/>
          <a:ext cx="2543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161925</xdr:rowOff>
    </xdr:from>
    <xdr:to>
      <xdr:col>17</xdr:col>
      <xdr:colOff>257175</xdr:colOff>
      <xdr:row>26</xdr:row>
      <xdr:rowOff>161925</xdr:rowOff>
    </xdr:to>
    <xdr:sp>
      <xdr:nvSpPr>
        <xdr:cNvPr id="19" name="ลูกศรเชื่อมต่อแบบตรง 44"/>
        <xdr:cNvSpPr>
          <a:spLocks/>
        </xdr:cNvSpPr>
      </xdr:nvSpPr>
      <xdr:spPr>
        <a:xfrm>
          <a:off x="7248525" y="1013460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161925</xdr:rowOff>
    </xdr:from>
    <xdr:to>
      <xdr:col>18</xdr:col>
      <xdr:colOff>19050</xdr:colOff>
      <xdr:row>25</xdr:row>
      <xdr:rowOff>180975</xdr:rowOff>
    </xdr:to>
    <xdr:sp>
      <xdr:nvSpPr>
        <xdr:cNvPr id="20" name="ลูกศรเชื่อมต่อแบบตรง 45"/>
        <xdr:cNvSpPr>
          <a:spLocks/>
        </xdr:cNvSpPr>
      </xdr:nvSpPr>
      <xdr:spPr>
        <a:xfrm flipV="1">
          <a:off x="7210425" y="9801225"/>
          <a:ext cx="2562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190500</xdr:rowOff>
    </xdr:from>
    <xdr:to>
      <xdr:col>18</xdr:col>
      <xdr:colOff>0</xdr:colOff>
      <xdr:row>27</xdr:row>
      <xdr:rowOff>200025</xdr:rowOff>
    </xdr:to>
    <xdr:sp>
      <xdr:nvSpPr>
        <xdr:cNvPr id="21" name="ลูกศรเชื่อมต่อแบบตรง 46"/>
        <xdr:cNvSpPr>
          <a:spLocks/>
        </xdr:cNvSpPr>
      </xdr:nvSpPr>
      <xdr:spPr>
        <a:xfrm flipV="1">
          <a:off x="7210425" y="10487025"/>
          <a:ext cx="2543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133350</xdr:rowOff>
    </xdr:from>
    <xdr:to>
      <xdr:col>17</xdr:col>
      <xdr:colOff>266700</xdr:colOff>
      <xdr:row>32</xdr:row>
      <xdr:rowOff>152400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7229475" y="11982450"/>
          <a:ext cx="25146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238125</xdr:rowOff>
    </xdr:from>
    <xdr:to>
      <xdr:col>17</xdr:col>
      <xdr:colOff>238125</xdr:colOff>
      <xdr:row>15</xdr:row>
      <xdr:rowOff>238125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6972300" y="50768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285750</xdr:rowOff>
    </xdr:from>
    <xdr:to>
      <xdr:col>17</xdr:col>
      <xdr:colOff>247650</xdr:colOff>
      <xdr:row>16</xdr:row>
      <xdr:rowOff>295275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981825" y="563880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9</xdr:row>
      <xdr:rowOff>228600</xdr:rowOff>
    </xdr:from>
    <xdr:to>
      <xdr:col>17</xdr:col>
      <xdr:colOff>247650</xdr:colOff>
      <xdr:row>9</xdr:row>
      <xdr:rowOff>238125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62775" y="2714625"/>
          <a:ext cx="2524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209550</xdr:rowOff>
    </xdr:from>
    <xdr:to>
      <xdr:col>17</xdr:col>
      <xdr:colOff>247650</xdr:colOff>
      <xdr:row>10</xdr:row>
      <xdr:rowOff>219075</xdr:rowOff>
    </xdr:to>
    <xdr:sp>
      <xdr:nvSpPr>
        <xdr:cNvPr id="4" name="ลูกศรเชื่อมต่อแบบตรง 15"/>
        <xdr:cNvSpPr>
          <a:spLocks/>
        </xdr:cNvSpPr>
      </xdr:nvSpPr>
      <xdr:spPr>
        <a:xfrm flipV="1">
          <a:off x="6972300" y="314325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247650</xdr:rowOff>
    </xdr:from>
    <xdr:to>
      <xdr:col>17</xdr:col>
      <xdr:colOff>247650</xdr:colOff>
      <xdr:row>11</xdr:row>
      <xdr:rowOff>257175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6972300" y="367665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9</xdr:row>
      <xdr:rowOff>495300</xdr:rowOff>
    </xdr:from>
    <xdr:to>
      <xdr:col>17</xdr:col>
      <xdr:colOff>257175</xdr:colOff>
      <xdr:row>9</xdr:row>
      <xdr:rowOff>495300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677150" y="31337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219075</xdr:colOff>
      <xdr:row>15</xdr:row>
      <xdr:rowOff>342900</xdr:rowOff>
    </xdr:from>
    <xdr:to>
      <xdr:col>17</xdr:col>
      <xdr:colOff>228600</xdr:colOff>
      <xdr:row>15</xdr:row>
      <xdr:rowOff>342900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658100" y="5314950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466725</xdr:rowOff>
    </xdr:from>
    <xdr:to>
      <xdr:col>17</xdr:col>
      <xdr:colOff>247650</xdr:colOff>
      <xdr:row>15</xdr:row>
      <xdr:rowOff>485775</xdr:rowOff>
    </xdr:to>
    <xdr:sp>
      <xdr:nvSpPr>
        <xdr:cNvPr id="1" name="ลูกศรเชื่อมต่อแบบตรง 6"/>
        <xdr:cNvSpPr>
          <a:spLocks/>
        </xdr:cNvSpPr>
      </xdr:nvSpPr>
      <xdr:spPr>
        <a:xfrm flipV="1">
          <a:off x="7267575" y="5829300"/>
          <a:ext cx="25050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342900</xdr:rowOff>
    </xdr:from>
    <xdr:to>
      <xdr:col>18</xdr:col>
      <xdr:colOff>9525</xdr:colOff>
      <xdr:row>19</xdr:row>
      <xdr:rowOff>361950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543800" y="7715250"/>
          <a:ext cx="2266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247650</xdr:colOff>
      <xdr:row>21</xdr:row>
      <xdr:rowOff>400050</xdr:rowOff>
    </xdr:from>
    <xdr:to>
      <xdr:col>18</xdr:col>
      <xdr:colOff>47625</xdr:colOff>
      <xdr:row>21</xdr:row>
      <xdr:rowOff>400050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505700" y="920115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276225</xdr:rowOff>
    </xdr:from>
    <xdr:to>
      <xdr:col>18</xdr:col>
      <xdr:colOff>38100</xdr:colOff>
      <xdr:row>22</xdr:row>
      <xdr:rowOff>285750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496175" y="9791700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276225</xdr:rowOff>
    </xdr:from>
    <xdr:to>
      <xdr:col>17</xdr:col>
      <xdr:colOff>247650</xdr:colOff>
      <xdr:row>13</xdr:row>
      <xdr:rowOff>285750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7277100" y="4448175"/>
          <a:ext cx="2495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381000</xdr:rowOff>
    </xdr:from>
    <xdr:to>
      <xdr:col>17</xdr:col>
      <xdr:colOff>247650</xdr:colOff>
      <xdr:row>14</xdr:row>
      <xdr:rowOff>390525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267575" y="502920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485775</xdr:rowOff>
    </xdr:from>
    <xdr:to>
      <xdr:col>9</xdr:col>
      <xdr:colOff>0</xdr:colOff>
      <xdr:row>5</xdr:row>
      <xdr:rowOff>495300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91350" y="183832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523875</xdr:rowOff>
    </xdr:from>
    <xdr:to>
      <xdr:col>12</xdr:col>
      <xdr:colOff>285750</xdr:colOff>
      <xdr:row>5</xdr:row>
      <xdr:rowOff>533400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24825" y="1876425"/>
          <a:ext cx="257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200025</xdr:rowOff>
    </xdr:from>
    <xdr:to>
      <xdr:col>18</xdr:col>
      <xdr:colOff>0</xdr:colOff>
      <xdr:row>5</xdr:row>
      <xdr:rowOff>219075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562850" y="1552575"/>
          <a:ext cx="22764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9</xdr:row>
      <xdr:rowOff>228600</xdr:rowOff>
    </xdr:from>
    <xdr:to>
      <xdr:col>17</xdr:col>
      <xdr:colOff>257175</xdr:colOff>
      <xdr:row>9</xdr:row>
      <xdr:rowOff>228600</xdr:rowOff>
    </xdr:to>
    <xdr:sp>
      <xdr:nvSpPr>
        <xdr:cNvPr id="1" name="ลูกศรเชื่อมต่อแบบตรง 5"/>
        <xdr:cNvSpPr>
          <a:spLocks/>
        </xdr:cNvSpPr>
      </xdr:nvSpPr>
      <xdr:spPr>
        <a:xfrm>
          <a:off x="7581900" y="5019675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6</xdr:col>
      <xdr:colOff>9525</xdr:colOff>
      <xdr:row>8</xdr:row>
      <xdr:rowOff>733425</xdr:rowOff>
    </xdr:from>
    <xdr:to>
      <xdr:col>18</xdr:col>
      <xdr:colOff>47625</xdr:colOff>
      <xdr:row>8</xdr:row>
      <xdr:rowOff>1047750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590925"/>
          <a:ext cx="3409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504825</xdr:rowOff>
    </xdr:from>
    <xdr:to>
      <xdr:col>12</xdr:col>
      <xdr:colOff>9525</xdr:colOff>
      <xdr:row>7</xdr:row>
      <xdr:rowOff>504825</xdr:rowOff>
    </xdr:to>
    <xdr:sp>
      <xdr:nvSpPr>
        <xdr:cNvPr id="3" name="ลูกศรเชื่อมต่อแบบตรง 9"/>
        <xdr:cNvSpPr>
          <a:spLocks/>
        </xdr:cNvSpPr>
      </xdr:nvSpPr>
      <xdr:spPr>
        <a:xfrm>
          <a:off x="7315200" y="2409825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266700</xdr:rowOff>
    </xdr:from>
    <xdr:to>
      <xdr:col>17</xdr:col>
      <xdr:colOff>266700</xdr:colOff>
      <xdr:row>4</xdr:row>
      <xdr:rowOff>276225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6419850" y="1371600"/>
          <a:ext cx="3362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266700</xdr:rowOff>
    </xdr:from>
    <xdr:to>
      <xdr:col>17</xdr:col>
      <xdr:colOff>276225</xdr:colOff>
      <xdr:row>5</xdr:row>
      <xdr:rowOff>276225</xdr:rowOff>
    </xdr:to>
    <xdr:sp>
      <xdr:nvSpPr>
        <xdr:cNvPr id="2" name="ลูกศรเชื่อมต่อแบบตรง 6"/>
        <xdr:cNvSpPr>
          <a:spLocks/>
        </xdr:cNvSpPr>
      </xdr:nvSpPr>
      <xdr:spPr>
        <a:xfrm flipV="1">
          <a:off x="7277100" y="194310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8</xdr:row>
      <xdr:rowOff>114300</xdr:rowOff>
    </xdr:from>
    <xdr:to>
      <xdr:col>12</xdr:col>
      <xdr:colOff>66675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905625" y="2295525"/>
          <a:ext cx="1209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76200</xdr:colOff>
      <xdr:row>8</xdr:row>
      <xdr:rowOff>123825</xdr:rowOff>
    </xdr:from>
    <xdr:to>
      <xdr:col>18</xdr:col>
      <xdr:colOff>19050</xdr:colOff>
      <xdr:row>8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439150" y="230505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7</xdr:col>
      <xdr:colOff>104775</xdr:colOff>
      <xdr:row>8</xdr:row>
      <xdr:rowOff>114300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391275" y="2286000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F21" sqref="F21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61" t="s">
        <v>143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61" t="s">
        <v>144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3:L13"/>
    <mergeCell ref="A15:L15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view="pageBreakPreview" zoomScale="98" zoomScaleNormal="90" zoomScaleSheetLayoutView="98" zoomScalePageLayoutView="0" workbookViewId="0" topLeftCell="A16">
      <selection activeCell="P25" sqref="P25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140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36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172</v>
      </c>
      <c r="C2" s="34"/>
      <c r="D2" s="32"/>
      <c r="E2" s="34"/>
      <c r="F2" s="32"/>
    </row>
    <row r="3" spans="1:6" s="3" customFormat="1" ht="21.75" customHeight="1">
      <c r="A3" s="18"/>
      <c r="B3" s="24" t="s">
        <v>174</v>
      </c>
      <c r="C3" s="34"/>
      <c r="D3" s="32"/>
      <c r="E3" s="34"/>
      <c r="F3" s="32"/>
    </row>
    <row r="4" spans="1:18" s="3" customFormat="1" ht="19.5" customHeight="1">
      <c r="A4" s="28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tr">
        <f>'3.3.'!G4:I4</f>
        <v>พ.ศ.2561</v>
      </c>
      <c r="H4" s="279"/>
      <c r="I4" s="279"/>
      <c r="J4" s="304" t="s">
        <v>263</v>
      </c>
      <c r="K4" s="305"/>
      <c r="L4" s="305"/>
      <c r="M4" s="305"/>
      <c r="N4" s="305"/>
      <c r="O4" s="305"/>
      <c r="P4" s="305"/>
      <c r="Q4" s="305"/>
      <c r="R4" s="306"/>
    </row>
    <row r="5" spans="1:18" s="3" customFormat="1" ht="21.75">
      <c r="A5" s="285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23.25" customHeight="1">
      <c r="A6" s="323">
        <v>1</v>
      </c>
      <c r="B6" s="315" t="s">
        <v>87</v>
      </c>
      <c r="C6" s="315" t="s">
        <v>242</v>
      </c>
      <c r="D6" s="321">
        <v>150000</v>
      </c>
      <c r="E6" s="323" t="s">
        <v>110</v>
      </c>
      <c r="F6" s="325" t="s">
        <v>88</v>
      </c>
      <c r="G6" s="317"/>
      <c r="H6" s="317"/>
      <c r="I6" s="317"/>
      <c r="J6" s="317"/>
      <c r="K6" s="319"/>
      <c r="L6" s="319"/>
      <c r="M6" s="319"/>
      <c r="N6" s="319"/>
      <c r="O6" s="319"/>
      <c r="P6" s="319"/>
      <c r="Q6" s="319"/>
      <c r="R6" s="319"/>
    </row>
    <row r="7" spans="1:18" s="3" customFormat="1" ht="23.25" customHeight="1">
      <c r="A7" s="324"/>
      <c r="B7" s="316"/>
      <c r="C7" s="316"/>
      <c r="D7" s="322"/>
      <c r="E7" s="324"/>
      <c r="F7" s="326"/>
      <c r="G7" s="318"/>
      <c r="H7" s="318"/>
      <c r="I7" s="318"/>
      <c r="J7" s="318"/>
      <c r="K7" s="320"/>
      <c r="L7" s="320"/>
      <c r="M7" s="320"/>
      <c r="N7" s="320"/>
      <c r="O7" s="320"/>
      <c r="P7" s="320"/>
      <c r="Q7" s="320"/>
      <c r="R7" s="320"/>
    </row>
    <row r="8" spans="1:18" s="3" customFormat="1" ht="23.25" customHeight="1">
      <c r="A8" s="77"/>
      <c r="B8" s="175"/>
      <c r="C8" s="175"/>
      <c r="D8" s="217"/>
      <c r="E8" s="218"/>
      <c r="F8" s="170"/>
      <c r="G8" s="219"/>
      <c r="H8" s="219"/>
      <c r="I8" s="219"/>
      <c r="J8" s="219"/>
      <c r="K8" s="220"/>
      <c r="L8" s="220"/>
      <c r="M8" s="220"/>
      <c r="N8" s="220"/>
      <c r="O8" s="220"/>
      <c r="P8" s="220"/>
      <c r="Q8" s="220"/>
      <c r="R8" s="220"/>
    </row>
    <row r="9" spans="1:6" s="5" customFormat="1" ht="21.75">
      <c r="A9" s="18"/>
      <c r="B9" s="24" t="s">
        <v>173</v>
      </c>
      <c r="C9" s="34"/>
      <c r="D9" s="32"/>
      <c r="E9" s="34"/>
      <c r="F9" s="32"/>
    </row>
    <row r="10" ht="21.75" customHeight="1">
      <c r="B10" s="44" t="s">
        <v>110</v>
      </c>
    </row>
    <row r="18" ht="12" customHeight="1"/>
    <row r="22" spans="1:18" ht="21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</row>
    <row r="23" spans="1:18" ht="21.75" customHeight="1">
      <c r="A23" s="295">
        <v>13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</row>
    <row r="26" spans="1:18" ht="21.75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</row>
  </sheetData>
  <sheetProtection/>
  <mergeCells count="27">
    <mergeCell ref="A23:R23"/>
    <mergeCell ref="I6:I7"/>
    <mergeCell ref="R6:R7"/>
    <mergeCell ref="A6:A7"/>
    <mergeCell ref="L6:L7"/>
    <mergeCell ref="M6:M7"/>
    <mergeCell ref="N6:N7"/>
    <mergeCell ref="O6:O7"/>
    <mergeCell ref="P6:P7"/>
    <mergeCell ref="Q6:Q7"/>
    <mergeCell ref="C4:C5"/>
    <mergeCell ref="D6:D7"/>
    <mergeCell ref="E6:E7"/>
    <mergeCell ref="F6:F7"/>
    <mergeCell ref="G6:G7"/>
    <mergeCell ref="H6:H7"/>
    <mergeCell ref="C6:C7"/>
    <mergeCell ref="B6:B7"/>
    <mergeCell ref="J6:J7"/>
    <mergeCell ref="K6:K7"/>
    <mergeCell ref="A26:R26"/>
    <mergeCell ref="G4:I4"/>
    <mergeCell ref="J4:R4"/>
    <mergeCell ref="E4:E5"/>
    <mergeCell ref="F4:F5"/>
    <mergeCell ref="A4:A5"/>
    <mergeCell ref="B4:B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rowBreaks count="1" manualBreakCount="1">
    <brk id="23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view="pageBreakPreview" zoomScale="98" zoomScaleNormal="90" zoomScaleSheetLayoutView="98" zoomScalePageLayoutView="0" workbookViewId="0" topLeftCell="A13">
      <selection activeCell="N8" sqref="N8"/>
    </sheetView>
  </sheetViews>
  <sheetFormatPr defaultColWidth="9.140625" defaultRowHeight="21.75" customHeight="1"/>
  <cols>
    <col min="1" max="1" width="4.00390625" style="44" customWidth="1"/>
    <col min="2" max="2" width="24.140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2" t="s">
        <v>39</v>
      </c>
      <c r="B1" s="23"/>
    </row>
    <row r="2" spans="1:6" ht="21.75" customHeight="1">
      <c r="A2" s="22"/>
      <c r="B2" s="21" t="s">
        <v>109</v>
      </c>
      <c r="C2" s="21"/>
      <c r="D2" s="21"/>
      <c r="E2" s="21"/>
      <c r="F2" s="18"/>
    </row>
    <row r="3" spans="1:6" ht="21.75" customHeight="1">
      <c r="A3" s="22"/>
      <c r="B3" s="278" t="s">
        <v>113</v>
      </c>
      <c r="C3" s="278"/>
      <c r="D3" s="278"/>
      <c r="E3" s="278"/>
      <c r="F3" s="278"/>
    </row>
    <row r="4" spans="1:6" s="3" customFormat="1" ht="21.75" customHeight="1">
      <c r="A4" s="18"/>
      <c r="B4" s="24" t="s">
        <v>175</v>
      </c>
      <c r="C4" s="34"/>
      <c r="D4" s="32"/>
      <c r="E4" s="34"/>
      <c r="F4" s="32"/>
    </row>
    <row r="5" spans="1:6" s="3" customFormat="1" ht="21.75" customHeight="1">
      <c r="A5" s="18"/>
      <c r="B5" s="24" t="s">
        <v>178</v>
      </c>
      <c r="C5" s="34"/>
      <c r="D5" s="32"/>
      <c r="E5" s="34"/>
      <c r="F5" s="32"/>
    </row>
    <row r="6" spans="1:18" s="3" customFormat="1" ht="19.5" customHeight="1">
      <c r="A6" s="290" t="s">
        <v>15</v>
      </c>
      <c r="B6" s="292" t="s">
        <v>16</v>
      </c>
      <c r="C6" s="280" t="s">
        <v>6</v>
      </c>
      <c r="D6" s="100" t="s">
        <v>13</v>
      </c>
      <c r="E6" s="280" t="s">
        <v>84</v>
      </c>
      <c r="F6" s="282" t="s">
        <v>5</v>
      </c>
      <c r="G6" s="279" t="str">
        <f>'3.4-3.5'!G4:I4</f>
        <v>พ.ศ.2561</v>
      </c>
      <c r="H6" s="279"/>
      <c r="I6" s="279"/>
      <c r="J6" s="279" t="s">
        <v>263</v>
      </c>
      <c r="K6" s="279"/>
      <c r="L6" s="279"/>
      <c r="M6" s="279"/>
      <c r="N6" s="279"/>
      <c r="O6" s="279"/>
      <c r="P6" s="279"/>
      <c r="Q6" s="279"/>
      <c r="R6" s="279"/>
    </row>
    <row r="7" spans="1:18" s="3" customFormat="1" ht="21.75">
      <c r="A7" s="303"/>
      <c r="B7" s="303"/>
      <c r="C7" s="284"/>
      <c r="D7" s="87" t="s">
        <v>17</v>
      </c>
      <c r="E7" s="285"/>
      <c r="F7" s="284"/>
      <c r="G7" s="88" t="s">
        <v>96</v>
      </c>
      <c r="H7" s="88" t="s">
        <v>97</v>
      </c>
      <c r="I7" s="88" t="s">
        <v>98</v>
      </c>
      <c r="J7" s="88" t="s">
        <v>99</v>
      </c>
      <c r="K7" s="88" t="s">
        <v>100</v>
      </c>
      <c r="L7" s="88" t="s">
        <v>101</v>
      </c>
      <c r="M7" s="88" t="s">
        <v>102</v>
      </c>
      <c r="N7" s="88" t="s">
        <v>103</v>
      </c>
      <c r="O7" s="88" t="s">
        <v>104</v>
      </c>
      <c r="P7" s="88" t="s">
        <v>105</v>
      </c>
      <c r="Q7" s="88" t="s">
        <v>106</v>
      </c>
      <c r="R7" s="88" t="s">
        <v>107</v>
      </c>
    </row>
    <row r="8" spans="1:18" s="3" customFormat="1" ht="75">
      <c r="A8" s="112">
        <v>1</v>
      </c>
      <c r="B8" s="121" t="s">
        <v>7</v>
      </c>
      <c r="C8" s="94" t="s">
        <v>248</v>
      </c>
      <c r="D8" s="95">
        <v>300000</v>
      </c>
      <c r="E8" s="129" t="s">
        <v>123</v>
      </c>
      <c r="F8" s="97" t="s">
        <v>20</v>
      </c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</row>
    <row r="9" spans="1:18" s="3" customFormat="1" ht="152.25">
      <c r="A9" s="49">
        <v>2</v>
      </c>
      <c r="B9" s="193" t="s">
        <v>251</v>
      </c>
      <c r="C9" s="94" t="s">
        <v>252</v>
      </c>
      <c r="D9" s="95">
        <v>2000000</v>
      </c>
      <c r="E9" s="129" t="s">
        <v>253</v>
      </c>
      <c r="F9" s="97" t="s">
        <v>20</v>
      </c>
      <c r="G9" s="89"/>
      <c r="H9" s="89"/>
      <c r="I9" s="89"/>
      <c r="J9" s="89"/>
      <c r="K9" s="90"/>
      <c r="L9" s="90"/>
      <c r="M9" s="90"/>
      <c r="N9" s="90"/>
      <c r="O9" s="90"/>
      <c r="P9" s="90"/>
      <c r="Q9" s="90"/>
      <c r="R9" s="90"/>
    </row>
    <row r="10" spans="1:18" s="3" customFormat="1" ht="37.5">
      <c r="A10" s="49">
        <v>3</v>
      </c>
      <c r="B10" s="193" t="s">
        <v>249</v>
      </c>
      <c r="C10" s="94" t="s">
        <v>250</v>
      </c>
      <c r="D10" s="95">
        <v>320000</v>
      </c>
      <c r="E10" s="129" t="s">
        <v>123</v>
      </c>
      <c r="F10" s="97" t="s">
        <v>20</v>
      </c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</row>
    <row r="11" spans="1:18" ht="21.75" customHeight="1">
      <c r="A11" s="77"/>
      <c r="B11" s="161"/>
      <c r="C11" s="204"/>
      <c r="D11" s="40"/>
      <c r="E11" s="151"/>
      <c r="F11" s="41"/>
      <c r="G11" s="113"/>
      <c r="H11" s="113"/>
      <c r="I11" s="113"/>
      <c r="J11" s="113"/>
      <c r="K11" s="114"/>
      <c r="L11" s="114"/>
      <c r="M11" s="114"/>
      <c r="N11" s="114"/>
      <c r="O11" s="114"/>
      <c r="P11" s="114"/>
      <c r="Q11" s="114"/>
      <c r="R11" s="114"/>
    </row>
    <row r="12" spans="1:6" ht="21.75" customHeight="1">
      <c r="A12" s="18"/>
      <c r="B12" s="24" t="s">
        <v>176</v>
      </c>
      <c r="C12" s="34"/>
      <c r="D12" s="32"/>
      <c r="E12" s="34"/>
      <c r="F12" s="32"/>
    </row>
    <row r="13" spans="1:18" s="3" customFormat="1" ht="21.75">
      <c r="A13" s="18"/>
      <c r="B13" s="190" t="s">
        <v>110</v>
      </c>
      <c r="C13" s="34"/>
      <c r="D13" s="32"/>
      <c r="E13" s="34"/>
      <c r="F13" s="3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21.75">
      <c r="A14" s="18"/>
      <c r="B14" s="230"/>
      <c r="C14" s="34"/>
      <c r="D14" s="32"/>
      <c r="E14" s="34"/>
      <c r="F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21.75">
      <c r="A15" s="18"/>
      <c r="B15" s="75" t="s">
        <v>177</v>
      </c>
      <c r="C15" s="34"/>
      <c r="D15" s="32"/>
      <c r="E15" s="34"/>
      <c r="F15" s="3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3" customFormat="1" ht="21.75">
      <c r="A16" s="44"/>
      <c r="B16" s="44" t="s">
        <v>110</v>
      </c>
      <c r="C16" s="46"/>
      <c r="D16" s="44"/>
      <c r="E16" s="46"/>
      <c r="F16" s="4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3" customFormat="1" ht="21.75">
      <c r="A17" s="44"/>
      <c r="B17" s="45"/>
      <c r="C17" s="46"/>
      <c r="D17" s="44"/>
      <c r="E17" s="46"/>
      <c r="F17" s="4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3" customFormat="1" ht="21.7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</row>
    <row r="19" spans="1:18" s="3" customFormat="1" ht="21.75">
      <c r="A19" s="295">
        <v>14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</row>
    <row r="20" spans="1:18" s="3" customFormat="1" ht="21.75">
      <c r="A20" s="44"/>
      <c r="B20" s="45"/>
      <c r="C20" s="46"/>
      <c r="D20" s="44"/>
      <c r="E20" s="46"/>
      <c r="F20" s="4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21.75">
      <c r="A21" s="44"/>
      <c r="B21" s="45"/>
      <c r="C21" s="46"/>
      <c r="D21" s="44"/>
      <c r="E21" s="46"/>
      <c r="F21" s="4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3" customFormat="1" ht="21.75">
      <c r="A22" s="44"/>
      <c r="B22" s="45"/>
      <c r="C22" s="46"/>
      <c r="D22" s="44"/>
      <c r="E22" s="46"/>
      <c r="F22" s="4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21.75">
      <c r="A23" s="44"/>
      <c r="B23" s="45"/>
      <c r="C23" s="46"/>
      <c r="D23" s="44"/>
      <c r="E23" s="46"/>
      <c r="F23" s="4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3" customFormat="1" ht="21.75">
      <c r="A24" s="44"/>
      <c r="B24" s="45"/>
      <c r="C24" s="46"/>
      <c r="D24" s="44"/>
      <c r="E24" s="46"/>
      <c r="F24" s="4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ht="18" customHeight="1"/>
    <row r="26" ht="18" customHeight="1"/>
    <row r="27" spans="1:18" ht="18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</row>
    <row r="29" ht="12.75" customHeight="1"/>
    <row r="30" ht="14.25" customHeight="1"/>
  </sheetData>
  <sheetProtection/>
  <mergeCells count="10">
    <mergeCell ref="A19:R19"/>
    <mergeCell ref="B3:F3"/>
    <mergeCell ref="G6:I6"/>
    <mergeCell ref="J6:R6"/>
    <mergeCell ref="A27:R27"/>
    <mergeCell ref="A6:A7"/>
    <mergeCell ref="B6:B7"/>
    <mergeCell ref="C6:C7"/>
    <mergeCell ref="E6:E7"/>
    <mergeCell ref="F6:F7"/>
  </mergeCells>
  <printOptions horizontalCentered="1"/>
  <pageMargins left="0.2362204724409449" right="0.2362204724409449" top="0.5905511811023623" bottom="0.31496062992125984" header="0.31496062992125984" footer="0.2362204724409449"/>
  <pageSetup horizontalDpi="600" verticalDpi="600" orientation="landscape" paperSize="9" r:id="rId2"/>
  <rowBreaks count="1" manualBreakCount="1">
    <brk id="19" max="1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1"/>
  <sheetViews>
    <sheetView view="pageLayout" zoomScaleNormal="90" zoomScaleSheetLayoutView="100" workbookViewId="0" topLeftCell="A22">
      <selection activeCell="P13" sqref="P13"/>
    </sheetView>
  </sheetViews>
  <sheetFormatPr defaultColWidth="9.140625" defaultRowHeight="21.75" customHeight="1"/>
  <cols>
    <col min="1" max="1" width="4.5742187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2" t="s">
        <v>39</v>
      </c>
      <c r="B1" s="23"/>
    </row>
    <row r="2" spans="1:6" s="3" customFormat="1" ht="21.75" customHeight="1">
      <c r="A2" s="18"/>
      <c r="B2" s="24" t="s">
        <v>181</v>
      </c>
      <c r="C2" s="34"/>
      <c r="D2" s="32"/>
      <c r="E2" s="34"/>
      <c r="F2" s="32"/>
    </row>
    <row r="3" spans="1:18" s="3" customFormat="1" ht="21.75" customHeight="1">
      <c r="A3" s="290" t="s">
        <v>15</v>
      </c>
      <c r="B3" s="292" t="s">
        <v>16</v>
      </c>
      <c r="C3" s="280" t="s">
        <v>6</v>
      </c>
      <c r="D3" s="100" t="s">
        <v>13</v>
      </c>
      <c r="E3" s="280" t="s">
        <v>84</v>
      </c>
      <c r="F3" s="282" t="s">
        <v>5</v>
      </c>
      <c r="G3" s="279" t="s">
        <v>155</v>
      </c>
      <c r="H3" s="279"/>
      <c r="I3" s="279"/>
      <c r="J3" s="279" t="s">
        <v>263</v>
      </c>
      <c r="K3" s="279"/>
      <c r="L3" s="279"/>
      <c r="M3" s="279"/>
      <c r="N3" s="279"/>
      <c r="O3" s="279"/>
      <c r="P3" s="279"/>
      <c r="Q3" s="279"/>
      <c r="R3" s="279"/>
    </row>
    <row r="4" spans="1:18" s="3" customFormat="1" ht="21.75" customHeight="1">
      <c r="A4" s="303"/>
      <c r="B4" s="303"/>
      <c r="C4" s="284"/>
      <c r="D4" s="87" t="s">
        <v>17</v>
      </c>
      <c r="E4" s="285"/>
      <c r="F4" s="284"/>
      <c r="G4" s="88" t="s">
        <v>96</v>
      </c>
      <c r="H4" s="88" t="s">
        <v>97</v>
      </c>
      <c r="I4" s="88" t="s">
        <v>98</v>
      </c>
      <c r="J4" s="88" t="s">
        <v>99</v>
      </c>
      <c r="K4" s="88" t="s">
        <v>100</v>
      </c>
      <c r="L4" s="88" t="s">
        <v>101</v>
      </c>
      <c r="M4" s="88" t="s">
        <v>102</v>
      </c>
      <c r="N4" s="88" t="s">
        <v>103</v>
      </c>
      <c r="O4" s="88" t="s">
        <v>104</v>
      </c>
      <c r="P4" s="88" t="s">
        <v>105</v>
      </c>
      <c r="Q4" s="88" t="s">
        <v>106</v>
      </c>
      <c r="R4" s="88" t="s">
        <v>107</v>
      </c>
    </row>
    <row r="5" spans="1:18" s="3" customFormat="1" ht="45" customHeight="1">
      <c r="A5" s="112">
        <v>1</v>
      </c>
      <c r="B5" s="121" t="s">
        <v>179</v>
      </c>
      <c r="C5" s="122" t="s">
        <v>255</v>
      </c>
      <c r="D5" s="95">
        <v>180000</v>
      </c>
      <c r="E5" s="129" t="s">
        <v>110</v>
      </c>
      <c r="F5" s="97" t="s">
        <v>20</v>
      </c>
      <c r="G5" s="89"/>
      <c r="H5" s="89"/>
      <c r="I5" s="89"/>
      <c r="J5" s="89"/>
      <c r="K5" s="90"/>
      <c r="L5" s="90"/>
      <c r="M5" s="90"/>
      <c r="N5" s="90"/>
      <c r="O5" s="90"/>
      <c r="P5" s="90"/>
      <c r="Q5" s="90"/>
      <c r="R5" s="90"/>
    </row>
    <row r="6" spans="1:18" s="3" customFormat="1" ht="45" customHeight="1">
      <c r="A6" s="49">
        <v>2</v>
      </c>
      <c r="B6" s="121" t="s">
        <v>243</v>
      </c>
      <c r="C6" s="122" t="s">
        <v>277</v>
      </c>
      <c r="D6" s="95">
        <v>74000</v>
      </c>
      <c r="E6" s="129" t="s">
        <v>244</v>
      </c>
      <c r="F6" s="97" t="s">
        <v>149</v>
      </c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</row>
    <row r="7" spans="1:18" s="3" customFormat="1" ht="37.5">
      <c r="A7" s="49">
        <v>3</v>
      </c>
      <c r="B7" s="121" t="s">
        <v>180</v>
      </c>
      <c r="C7" s="122" t="s">
        <v>254</v>
      </c>
      <c r="D7" s="95">
        <v>330000</v>
      </c>
      <c r="E7" s="129" t="s">
        <v>110</v>
      </c>
      <c r="F7" s="97" t="s">
        <v>20</v>
      </c>
      <c r="G7" s="127" t="s">
        <v>118</v>
      </c>
      <c r="H7" s="127" t="s">
        <v>118</v>
      </c>
      <c r="I7" s="127" t="s">
        <v>118</v>
      </c>
      <c r="J7" s="127" t="s">
        <v>118</v>
      </c>
      <c r="K7" s="127" t="s">
        <v>118</v>
      </c>
      <c r="L7" s="127" t="s">
        <v>118</v>
      </c>
      <c r="M7" s="127" t="s">
        <v>118</v>
      </c>
      <c r="N7" s="127" t="s">
        <v>118</v>
      </c>
      <c r="O7" s="127" t="s">
        <v>118</v>
      </c>
      <c r="P7" s="127" t="s">
        <v>118</v>
      </c>
      <c r="Q7" s="127" t="s">
        <v>118</v>
      </c>
      <c r="R7" s="127" t="s">
        <v>118</v>
      </c>
    </row>
    <row r="8" spans="1:6" s="3" customFormat="1" ht="29.25" customHeight="1">
      <c r="A8" s="18"/>
      <c r="B8" s="24"/>
      <c r="C8" s="34"/>
      <c r="D8" s="32"/>
      <c r="E8" s="34"/>
      <c r="F8" s="32"/>
    </row>
    <row r="9" spans="1:6" s="3" customFormat="1" ht="33" customHeight="1">
      <c r="A9" s="18"/>
      <c r="B9" s="24" t="s">
        <v>182</v>
      </c>
      <c r="C9" s="34"/>
      <c r="D9" s="32"/>
      <c r="E9" s="34"/>
      <c r="F9" s="32"/>
    </row>
    <row r="10" spans="1:6" s="3" customFormat="1" ht="24" customHeight="1">
      <c r="A10" s="18"/>
      <c r="B10" s="24" t="s">
        <v>183</v>
      </c>
      <c r="C10" s="34"/>
      <c r="D10" s="32"/>
      <c r="E10" s="34"/>
      <c r="F10" s="32"/>
    </row>
    <row r="11" spans="1:18" s="5" customFormat="1" ht="42" customHeight="1">
      <c r="A11" s="290" t="s">
        <v>15</v>
      </c>
      <c r="B11" s="292" t="s">
        <v>16</v>
      </c>
      <c r="C11" s="280" t="s">
        <v>6</v>
      </c>
      <c r="D11" s="100" t="s">
        <v>13</v>
      </c>
      <c r="E11" s="280" t="s">
        <v>84</v>
      </c>
      <c r="F11" s="282" t="s">
        <v>5</v>
      </c>
      <c r="G11" s="279" t="s">
        <v>155</v>
      </c>
      <c r="H11" s="279"/>
      <c r="I11" s="279"/>
      <c r="J11" s="279" t="s">
        <v>263</v>
      </c>
      <c r="K11" s="279"/>
      <c r="L11" s="279"/>
      <c r="M11" s="279"/>
      <c r="N11" s="279"/>
      <c r="O11" s="279"/>
      <c r="P11" s="279"/>
      <c r="Q11" s="279"/>
      <c r="R11" s="279"/>
    </row>
    <row r="12" spans="1:18" s="29" customFormat="1" ht="21.75">
      <c r="A12" s="303"/>
      <c r="B12" s="303"/>
      <c r="C12" s="284"/>
      <c r="D12" s="87" t="s">
        <v>17</v>
      </c>
      <c r="E12" s="285"/>
      <c r="F12" s="284"/>
      <c r="G12" s="88" t="s">
        <v>96</v>
      </c>
      <c r="H12" s="88" t="s">
        <v>97</v>
      </c>
      <c r="I12" s="88" t="s">
        <v>98</v>
      </c>
      <c r="J12" s="88" t="s">
        <v>99</v>
      </c>
      <c r="K12" s="88" t="s">
        <v>100</v>
      </c>
      <c r="L12" s="88" t="s">
        <v>101</v>
      </c>
      <c r="M12" s="88" t="s">
        <v>102</v>
      </c>
      <c r="N12" s="88" t="s">
        <v>103</v>
      </c>
      <c r="O12" s="88" t="s">
        <v>104</v>
      </c>
      <c r="P12" s="88" t="s">
        <v>105</v>
      </c>
      <c r="Q12" s="88" t="s">
        <v>106</v>
      </c>
      <c r="R12" s="88" t="s">
        <v>107</v>
      </c>
    </row>
    <row r="13" spans="1:18" ht="39" customHeight="1">
      <c r="A13" s="97">
        <v>1</v>
      </c>
      <c r="B13" s="121" t="s">
        <v>259</v>
      </c>
      <c r="C13" s="122" t="s">
        <v>33</v>
      </c>
      <c r="D13" s="95">
        <v>20000</v>
      </c>
      <c r="E13" s="129" t="s">
        <v>110</v>
      </c>
      <c r="F13" s="123" t="s">
        <v>19</v>
      </c>
      <c r="G13" s="89"/>
      <c r="H13" s="89"/>
      <c r="I13" s="89"/>
      <c r="J13" s="89"/>
      <c r="K13" s="90"/>
      <c r="L13" s="90"/>
      <c r="M13" s="90"/>
      <c r="N13" s="90"/>
      <c r="O13" s="127"/>
      <c r="P13" s="260" t="s">
        <v>323</v>
      </c>
      <c r="Q13" s="90"/>
      <c r="R13" s="90"/>
    </row>
    <row r="20" spans="1:18" ht="21.75" customHeight="1">
      <c r="A20" s="294">
        <v>15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</row>
    <row r="21" spans="1:18" ht="21.75" customHeight="1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</sheetData>
  <sheetProtection/>
  <mergeCells count="16">
    <mergeCell ref="A21:R21"/>
    <mergeCell ref="A11:A12"/>
    <mergeCell ref="B11:B12"/>
    <mergeCell ref="C11:C12"/>
    <mergeCell ref="G11:I11"/>
    <mergeCell ref="J11:R11"/>
    <mergeCell ref="E11:E12"/>
    <mergeCell ref="F11:F12"/>
    <mergeCell ref="A20:R20"/>
    <mergeCell ref="J3:R3"/>
    <mergeCell ref="A3:A4"/>
    <mergeCell ref="B3:B4"/>
    <mergeCell ref="C3:C4"/>
    <mergeCell ref="E3:E4"/>
    <mergeCell ref="F3:F4"/>
    <mergeCell ref="G3:I3"/>
  </mergeCells>
  <printOptions horizontalCentered="1"/>
  <pageMargins left="0.2755905511811024" right="0.2362204724409449" top="0.5905511811023623" bottom="0.3937007874015748" header="0.31496062992125984" footer="0.2362204724409449"/>
  <pageSetup horizontalDpi="600" verticalDpi="600" orientation="landscape" paperSize="9" r:id="rId2"/>
  <rowBreaks count="1" manualBreakCount="1">
    <brk id="21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"/>
  <sheetViews>
    <sheetView view="pageBreakPreview" zoomScaleNormal="90" zoomScaleSheetLayoutView="100" zoomScalePageLayoutView="0" workbookViewId="0" topLeftCell="A1">
      <selection activeCell="F23" sqref="F23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41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109</v>
      </c>
      <c r="C2" s="21"/>
      <c r="D2" s="21"/>
      <c r="E2" s="21"/>
      <c r="F2" s="18"/>
    </row>
    <row r="3" spans="1:6" s="8" customFormat="1" ht="21.75" customHeight="1">
      <c r="A3" s="22"/>
      <c r="B3" s="278" t="s">
        <v>115</v>
      </c>
      <c r="C3" s="278"/>
      <c r="D3" s="278"/>
      <c r="E3" s="278"/>
      <c r="F3" s="278"/>
    </row>
    <row r="4" spans="1:6" s="8" customFormat="1" ht="21.75" customHeight="1">
      <c r="A4" s="22"/>
      <c r="B4" s="278" t="s">
        <v>114</v>
      </c>
      <c r="C4" s="278"/>
      <c r="D4" s="278"/>
      <c r="E4" s="278"/>
      <c r="F4" s="278"/>
    </row>
    <row r="5" spans="1:6" s="3" customFormat="1" ht="21.75" customHeight="1">
      <c r="A5" s="18"/>
      <c r="B5" s="24" t="s">
        <v>184</v>
      </c>
      <c r="C5" s="34"/>
      <c r="D5" s="32"/>
      <c r="E5" s="34"/>
      <c r="F5" s="32"/>
    </row>
    <row r="6" spans="1:6" s="3" customFormat="1" ht="21.75" customHeight="1">
      <c r="A6" s="18"/>
      <c r="B6" s="24" t="s">
        <v>185</v>
      </c>
      <c r="C6" s="34"/>
      <c r="D6" s="32"/>
      <c r="E6" s="34"/>
      <c r="F6" s="32"/>
    </row>
    <row r="7" spans="1:18" s="3" customFormat="1" ht="19.5" customHeight="1">
      <c r="A7" s="290" t="s">
        <v>15</v>
      </c>
      <c r="B7" s="292" t="s">
        <v>16</v>
      </c>
      <c r="C7" s="280" t="s">
        <v>6</v>
      </c>
      <c r="D7" s="100" t="s">
        <v>13</v>
      </c>
      <c r="E7" s="280" t="s">
        <v>84</v>
      </c>
      <c r="F7" s="282" t="s">
        <v>5</v>
      </c>
      <c r="G7" s="279" t="s">
        <v>155</v>
      </c>
      <c r="H7" s="279"/>
      <c r="I7" s="279"/>
      <c r="J7" s="279" t="s">
        <v>263</v>
      </c>
      <c r="K7" s="279"/>
      <c r="L7" s="279"/>
      <c r="M7" s="279"/>
      <c r="N7" s="279"/>
      <c r="O7" s="279"/>
      <c r="P7" s="279"/>
      <c r="Q7" s="279"/>
      <c r="R7" s="279"/>
    </row>
    <row r="8" spans="1:18" s="3" customFormat="1" ht="21.75">
      <c r="A8" s="303"/>
      <c r="B8" s="303"/>
      <c r="C8" s="284"/>
      <c r="D8" s="87" t="s">
        <v>17</v>
      </c>
      <c r="E8" s="285"/>
      <c r="F8" s="284"/>
      <c r="G8" s="88" t="s">
        <v>96</v>
      </c>
      <c r="H8" s="88" t="s">
        <v>97</v>
      </c>
      <c r="I8" s="88" t="s">
        <v>98</v>
      </c>
      <c r="J8" s="88" t="s">
        <v>99</v>
      </c>
      <c r="K8" s="88" t="s">
        <v>100</v>
      </c>
      <c r="L8" s="88" t="s">
        <v>101</v>
      </c>
      <c r="M8" s="88" t="s">
        <v>102</v>
      </c>
      <c r="N8" s="88" t="s">
        <v>103</v>
      </c>
      <c r="O8" s="88" t="s">
        <v>104</v>
      </c>
      <c r="P8" s="88" t="s">
        <v>105</v>
      </c>
      <c r="Q8" s="88" t="s">
        <v>106</v>
      </c>
      <c r="R8" s="88" t="s">
        <v>107</v>
      </c>
    </row>
    <row r="9" spans="1:18" s="3" customFormat="1" ht="37.5">
      <c r="A9" s="42">
        <v>1</v>
      </c>
      <c r="B9" s="70" t="s">
        <v>27</v>
      </c>
      <c r="C9" s="94" t="s">
        <v>42</v>
      </c>
      <c r="D9" s="95">
        <v>2480000</v>
      </c>
      <c r="E9" s="129" t="s">
        <v>124</v>
      </c>
      <c r="F9" s="97" t="s">
        <v>154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 s="3" customFormat="1" ht="37.5">
      <c r="A10" s="112">
        <v>2</v>
      </c>
      <c r="B10" s="98" t="s">
        <v>28</v>
      </c>
      <c r="C10" s="94" t="s">
        <v>43</v>
      </c>
      <c r="D10" s="95">
        <v>1382640</v>
      </c>
      <c r="E10" s="129" t="s">
        <v>124</v>
      </c>
      <c r="F10" s="97" t="s">
        <v>154</v>
      </c>
      <c r="G10" s="127" t="s">
        <v>118</v>
      </c>
      <c r="H10" s="127" t="s">
        <v>118</v>
      </c>
      <c r="I10" s="127" t="s">
        <v>118</v>
      </c>
      <c r="J10" s="127" t="s">
        <v>118</v>
      </c>
      <c r="K10" s="127" t="s">
        <v>118</v>
      </c>
      <c r="L10" s="127" t="s">
        <v>118</v>
      </c>
      <c r="M10" s="127" t="s">
        <v>118</v>
      </c>
      <c r="N10" s="127" t="s">
        <v>118</v>
      </c>
      <c r="O10" s="127" t="s">
        <v>118</v>
      </c>
      <c r="P10" s="127" t="s">
        <v>118</v>
      </c>
      <c r="Q10" s="127" t="s">
        <v>118</v>
      </c>
      <c r="R10" s="127" t="s">
        <v>118</v>
      </c>
    </row>
    <row r="11" spans="1:18" s="17" customFormat="1" ht="75">
      <c r="A11" s="92">
        <v>3</v>
      </c>
      <c r="B11" s="98" t="s">
        <v>89</v>
      </c>
      <c r="C11" s="94" t="s">
        <v>260</v>
      </c>
      <c r="D11" s="95">
        <v>40000</v>
      </c>
      <c r="E11" s="103" t="s">
        <v>276</v>
      </c>
      <c r="F11" s="103" t="s">
        <v>276</v>
      </c>
      <c r="G11" s="89"/>
      <c r="H11" s="89"/>
      <c r="I11" s="89"/>
      <c r="J11" s="89"/>
      <c r="K11" s="127" t="s">
        <v>118</v>
      </c>
      <c r="L11" s="249"/>
      <c r="M11" s="90"/>
      <c r="N11" s="90"/>
      <c r="O11" s="90"/>
      <c r="P11" s="90"/>
      <c r="Q11" s="90"/>
      <c r="R11" s="90"/>
    </row>
    <row r="13" ht="21.75" customHeight="1">
      <c r="D13" s="48"/>
    </row>
    <row r="15" spans="1:18" ht="21.7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</row>
    <row r="21" spans="1:18" ht="21.75" customHeight="1">
      <c r="A21" s="294">
        <v>16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  <row r="22" spans="1:18" ht="21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</sheetData>
  <sheetProtection/>
  <mergeCells count="10">
    <mergeCell ref="A21:R21"/>
    <mergeCell ref="G7:I7"/>
    <mergeCell ref="J7:R7"/>
    <mergeCell ref="B4:F4"/>
    <mergeCell ref="B3:F3"/>
    <mergeCell ref="A7:A8"/>
    <mergeCell ref="B7:B8"/>
    <mergeCell ref="C7:C8"/>
    <mergeCell ref="F7:F8"/>
    <mergeCell ref="E7:E8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rowBreaks count="1" manualBreakCount="1">
    <brk id="22" max="1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1"/>
  <sheetViews>
    <sheetView view="pageBreakPreview" zoomScale="98" zoomScaleNormal="90" zoomScaleSheetLayoutView="98" zoomScalePageLayoutView="0" workbookViewId="0" topLeftCell="A4">
      <selection activeCell="A13" sqref="A13:R13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41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187</v>
      </c>
      <c r="C2" s="34"/>
      <c r="D2" s="32"/>
      <c r="E2" s="34"/>
      <c r="F2" s="32"/>
    </row>
    <row r="3" spans="1:6" s="3" customFormat="1" ht="21.75" customHeight="1">
      <c r="A3" s="18"/>
      <c r="B3" s="24" t="s">
        <v>185</v>
      </c>
      <c r="C3" s="34"/>
      <c r="D3" s="32"/>
      <c r="E3" s="34"/>
      <c r="F3" s="32"/>
    </row>
    <row r="4" spans="1:18" s="3" customFormat="1" ht="19.5" customHeight="1">
      <c r="A4" s="29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tr">
        <f>'5.1'!G7:I7</f>
        <v>พ.ศ.2561</v>
      </c>
      <c r="H4" s="279"/>
      <c r="I4" s="279"/>
      <c r="J4" s="279" t="str">
        <f>'5.1'!J7:R7</f>
        <v>พ.ศ.2562</v>
      </c>
      <c r="K4" s="279"/>
      <c r="L4" s="279"/>
      <c r="M4" s="279"/>
      <c r="N4" s="279"/>
      <c r="O4" s="279"/>
      <c r="P4" s="279"/>
      <c r="Q4" s="279"/>
      <c r="R4" s="279"/>
    </row>
    <row r="5" spans="1:18" s="3" customFormat="1" ht="21.75">
      <c r="A5" s="303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131.25">
      <c r="A6" s="112">
        <v>1</v>
      </c>
      <c r="B6" s="98" t="s">
        <v>261</v>
      </c>
      <c r="C6" s="94" t="s">
        <v>262</v>
      </c>
      <c r="D6" s="95">
        <v>446850</v>
      </c>
      <c r="E6" s="129" t="s">
        <v>125</v>
      </c>
      <c r="F6" s="129" t="s">
        <v>125</v>
      </c>
      <c r="G6" s="127"/>
      <c r="H6" s="127"/>
      <c r="I6" s="127"/>
      <c r="J6" s="127"/>
      <c r="K6" s="127"/>
      <c r="L6" s="127"/>
      <c r="M6" s="127"/>
      <c r="N6" s="127" t="s">
        <v>118</v>
      </c>
      <c r="O6" s="127"/>
      <c r="P6" s="127"/>
      <c r="Q6" s="127"/>
      <c r="R6" s="127"/>
    </row>
    <row r="7" spans="1:18" s="17" customFormat="1" ht="56.25">
      <c r="A7" s="92">
        <v>2</v>
      </c>
      <c r="B7" s="98" t="s">
        <v>29</v>
      </c>
      <c r="C7" s="94" t="s">
        <v>267</v>
      </c>
      <c r="D7" s="95">
        <v>20000</v>
      </c>
      <c r="E7" s="129" t="s">
        <v>126</v>
      </c>
      <c r="F7" s="129" t="s">
        <v>125</v>
      </c>
      <c r="G7" s="89"/>
      <c r="H7" s="89"/>
      <c r="I7" s="89"/>
      <c r="J7" s="127" t="s">
        <v>118</v>
      </c>
      <c r="K7" s="90"/>
      <c r="L7" s="90"/>
      <c r="M7" s="90"/>
      <c r="N7" s="90"/>
      <c r="O7" s="90"/>
      <c r="P7" s="90"/>
      <c r="Q7" s="90"/>
      <c r="R7" s="90"/>
    </row>
    <row r="8" spans="1:18" s="17" customFormat="1" ht="45" customHeight="1">
      <c r="A8" s="105">
        <v>3</v>
      </c>
      <c r="B8" s="106" t="s">
        <v>186</v>
      </c>
      <c r="C8" s="94" t="s">
        <v>30</v>
      </c>
      <c r="D8" s="95">
        <v>5000</v>
      </c>
      <c r="E8" s="123" t="s">
        <v>125</v>
      </c>
      <c r="F8" s="129" t="s">
        <v>125</v>
      </c>
      <c r="G8" s="89"/>
      <c r="H8" s="89"/>
      <c r="I8" s="89"/>
      <c r="J8" s="127" t="s">
        <v>118</v>
      </c>
      <c r="K8" s="90"/>
      <c r="L8" s="90"/>
      <c r="M8" s="90"/>
      <c r="N8" s="127"/>
      <c r="O8" s="90"/>
      <c r="P8" s="90"/>
      <c r="Q8" s="90"/>
      <c r="R8" s="90"/>
    </row>
    <row r="9" spans="1:18" ht="56.25">
      <c r="A9" s="105">
        <v>4</v>
      </c>
      <c r="B9" s="106" t="s">
        <v>266</v>
      </c>
      <c r="C9" s="94" t="s">
        <v>265</v>
      </c>
      <c r="D9" s="95">
        <v>10000</v>
      </c>
      <c r="E9" s="123" t="s">
        <v>125</v>
      </c>
      <c r="F9" s="129" t="s">
        <v>125</v>
      </c>
      <c r="G9" s="89"/>
      <c r="H9" s="89"/>
      <c r="I9" s="89"/>
      <c r="J9" s="89"/>
      <c r="K9" s="90"/>
      <c r="L9" s="90"/>
      <c r="M9" s="90"/>
      <c r="N9" s="90"/>
      <c r="O9" s="127" t="s">
        <v>118</v>
      </c>
      <c r="P9" s="90"/>
      <c r="Q9" s="90"/>
      <c r="R9" s="90"/>
    </row>
    <row r="10" spans="1:18" ht="56.25">
      <c r="A10" s="105">
        <v>5</v>
      </c>
      <c r="B10" s="121" t="s">
        <v>119</v>
      </c>
      <c r="C10" s="94" t="s">
        <v>319</v>
      </c>
      <c r="D10" s="95">
        <v>5000</v>
      </c>
      <c r="E10" s="129" t="s">
        <v>127</v>
      </c>
      <c r="F10" s="129" t="s">
        <v>125</v>
      </c>
      <c r="G10" s="89"/>
      <c r="H10" s="89"/>
      <c r="I10" s="89"/>
      <c r="J10" s="89"/>
      <c r="K10" s="90"/>
      <c r="L10" s="127"/>
      <c r="M10" s="90"/>
      <c r="N10" s="90"/>
      <c r="O10" s="90"/>
      <c r="P10" s="90"/>
      <c r="Q10" s="90"/>
      <c r="R10" s="90"/>
    </row>
    <row r="11" spans="1:18" s="7" customFormat="1" ht="56.25">
      <c r="A11" s="105">
        <v>6</v>
      </c>
      <c r="B11" s="98" t="s">
        <v>120</v>
      </c>
      <c r="C11" s="94" t="s">
        <v>264</v>
      </c>
      <c r="D11" s="95">
        <v>10000</v>
      </c>
      <c r="E11" s="129" t="s">
        <v>125</v>
      </c>
      <c r="F11" s="129" t="s">
        <v>125</v>
      </c>
      <c r="G11" s="89"/>
      <c r="H11" s="89"/>
      <c r="I11" s="89"/>
      <c r="J11" s="89"/>
      <c r="K11" s="90"/>
      <c r="L11" s="127"/>
      <c r="M11" s="90"/>
      <c r="N11" s="127" t="s">
        <v>118</v>
      </c>
      <c r="O11" s="127"/>
      <c r="P11" s="90"/>
      <c r="Q11" s="90"/>
      <c r="R11" s="90"/>
    </row>
    <row r="12" ht="21.75" customHeight="1">
      <c r="D12" s="48"/>
    </row>
    <row r="13" spans="1:18" ht="21.75" customHeight="1">
      <c r="A13" s="294">
        <v>17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</row>
    <row r="14" ht="21.75" customHeight="1">
      <c r="D14" s="48"/>
    </row>
    <row r="21" spans="2:18" ht="21.75" customHeight="1"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</sheetData>
  <sheetProtection/>
  <mergeCells count="9">
    <mergeCell ref="B21:R21"/>
    <mergeCell ref="A13:R13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rowBreaks count="2" manualBreakCount="2">
    <brk id="13" max="18" man="1"/>
    <brk id="14" max="1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view="pageBreakPreview" zoomScale="98" zoomScaleNormal="90" zoomScaleSheetLayoutView="98" zoomScalePageLayoutView="0" workbookViewId="0" topLeftCell="A1">
      <selection activeCell="A23" sqref="A23:R23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5.8515625" style="46" customWidth="1"/>
    <col min="4" max="4" width="10.28125" style="44" customWidth="1"/>
    <col min="5" max="5" width="15.7109375" style="46" bestFit="1" customWidth="1"/>
    <col min="6" max="6" width="12.8515625" style="44" customWidth="1"/>
    <col min="7" max="7" width="4.140625" style="45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7" s="8" customFormat="1" ht="21.75" customHeight="1">
      <c r="A1" s="22" t="s">
        <v>41</v>
      </c>
      <c r="B1" s="23"/>
      <c r="C1" s="29"/>
      <c r="D1" s="28"/>
      <c r="E1" s="29"/>
      <c r="F1" s="28"/>
      <c r="G1" s="19"/>
    </row>
    <row r="2" spans="1:7" s="8" customFormat="1" ht="21.75" customHeight="1">
      <c r="A2" s="22"/>
      <c r="B2" s="24" t="s">
        <v>191</v>
      </c>
      <c r="C2" s="29"/>
      <c r="D2" s="28"/>
      <c r="E2" s="29"/>
      <c r="F2" s="28"/>
      <c r="G2" s="19"/>
    </row>
    <row r="3" spans="1:7" s="8" customFormat="1" ht="21.75" customHeight="1">
      <c r="A3" s="22"/>
      <c r="B3" s="111" t="s">
        <v>110</v>
      </c>
      <c r="C3" s="29"/>
      <c r="D3" s="28"/>
      <c r="E3" s="29"/>
      <c r="F3" s="28"/>
      <c r="G3" s="19"/>
    </row>
    <row r="4" spans="1:7" s="3" customFormat="1" ht="18.75" customHeight="1">
      <c r="A4" s="18"/>
      <c r="B4" s="24" t="s">
        <v>190</v>
      </c>
      <c r="C4" s="34"/>
      <c r="D4" s="32"/>
      <c r="E4" s="34"/>
      <c r="F4" s="32"/>
      <c r="G4" s="33"/>
    </row>
    <row r="5" spans="1:7" s="3" customFormat="1" ht="18.75" customHeight="1">
      <c r="A5" s="18"/>
      <c r="B5" s="24" t="s">
        <v>188</v>
      </c>
      <c r="C5" s="34"/>
      <c r="D5" s="32"/>
      <c r="E5" s="34"/>
      <c r="F5" s="32"/>
      <c r="G5" s="33"/>
    </row>
    <row r="6" spans="1:18" ht="21.75" customHeight="1">
      <c r="A6" s="290" t="s">
        <v>15</v>
      </c>
      <c r="B6" s="292" t="s">
        <v>16</v>
      </c>
      <c r="C6" s="280" t="s">
        <v>6</v>
      </c>
      <c r="D6" s="100" t="s">
        <v>13</v>
      </c>
      <c r="E6" s="280" t="s">
        <v>84</v>
      </c>
      <c r="F6" s="282" t="s">
        <v>5</v>
      </c>
      <c r="G6" s="279" t="str">
        <f>'5.2.'!G4:I4</f>
        <v>พ.ศ.2561</v>
      </c>
      <c r="H6" s="279"/>
      <c r="I6" s="279"/>
      <c r="J6" s="279" t="str">
        <f>'5.2.'!J4:R4</f>
        <v>พ.ศ.2562</v>
      </c>
      <c r="K6" s="279"/>
      <c r="L6" s="279"/>
      <c r="M6" s="279"/>
      <c r="N6" s="279"/>
      <c r="O6" s="279"/>
      <c r="P6" s="279"/>
      <c r="Q6" s="279"/>
      <c r="R6" s="279"/>
    </row>
    <row r="7" spans="1:18" ht="21.75" customHeight="1">
      <c r="A7" s="303"/>
      <c r="B7" s="303"/>
      <c r="C7" s="284"/>
      <c r="D7" s="87" t="s">
        <v>17</v>
      </c>
      <c r="E7" s="285"/>
      <c r="F7" s="284"/>
      <c r="G7" s="88" t="s">
        <v>96</v>
      </c>
      <c r="H7" s="88" t="s">
        <v>97</v>
      </c>
      <c r="I7" s="88" t="s">
        <v>98</v>
      </c>
      <c r="J7" s="88" t="s">
        <v>99</v>
      </c>
      <c r="K7" s="88" t="s">
        <v>100</v>
      </c>
      <c r="L7" s="88" t="s">
        <v>101</v>
      </c>
      <c r="M7" s="88" t="s">
        <v>102</v>
      </c>
      <c r="N7" s="88" t="s">
        <v>103</v>
      </c>
      <c r="O7" s="88" t="s">
        <v>104</v>
      </c>
      <c r="P7" s="88" t="s">
        <v>105</v>
      </c>
      <c r="Q7" s="88" t="s">
        <v>106</v>
      </c>
      <c r="R7" s="88" t="s">
        <v>107</v>
      </c>
    </row>
    <row r="8" spans="1:18" ht="42.75" customHeight="1">
      <c r="A8" s="112">
        <v>1</v>
      </c>
      <c r="B8" s="119" t="s">
        <v>268</v>
      </c>
      <c r="C8" s="119" t="s">
        <v>269</v>
      </c>
      <c r="D8" s="118">
        <v>300000</v>
      </c>
      <c r="E8" s="123" t="s">
        <v>128</v>
      </c>
      <c r="F8" s="123" t="s">
        <v>271</v>
      </c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</row>
    <row r="9" spans="1:18" ht="37.5">
      <c r="A9" s="92">
        <v>2</v>
      </c>
      <c r="B9" s="121" t="s">
        <v>116</v>
      </c>
      <c r="C9" s="121" t="s">
        <v>44</v>
      </c>
      <c r="D9" s="95">
        <v>50000</v>
      </c>
      <c r="E9" s="129" t="s">
        <v>110</v>
      </c>
      <c r="F9" s="97" t="s">
        <v>271</v>
      </c>
      <c r="G9" s="89"/>
      <c r="H9" s="89"/>
      <c r="I9" s="127" t="s">
        <v>118</v>
      </c>
      <c r="J9" s="89"/>
      <c r="K9" s="90"/>
      <c r="L9" s="90"/>
      <c r="M9" s="90"/>
      <c r="N9" s="90"/>
      <c r="O9" s="90"/>
      <c r="P9" s="90"/>
      <c r="Q9" s="90"/>
      <c r="R9" s="90"/>
    </row>
    <row r="10" spans="1:18" ht="37.5">
      <c r="A10" s="30">
        <v>3</v>
      </c>
      <c r="B10" s="31" t="s">
        <v>45</v>
      </c>
      <c r="C10" s="31" t="s">
        <v>270</v>
      </c>
      <c r="D10" s="149">
        <v>100000</v>
      </c>
      <c r="E10" s="148" t="s">
        <v>110</v>
      </c>
      <c r="F10" s="30" t="s">
        <v>154</v>
      </c>
      <c r="G10" s="124"/>
      <c r="H10" s="124"/>
      <c r="I10" s="160"/>
      <c r="J10" s="124"/>
      <c r="K10" s="150"/>
      <c r="L10" s="150"/>
      <c r="M10" s="150"/>
      <c r="N10" s="150"/>
      <c r="O10" s="150"/>
      <c r="P10" s="150"/>
      <c r="Q10" s="150"/>
      <c r="R10" s="150"/>
    </row>
    <row r="11" spans="1:18" ht="21.75">
      <c r="A11" s="153"/>
      <c r="B11" s="154"/>
      <c r="C11" s="154"/>
      <c r="D11" s="155"/>
      <c r="E11" s="156"/>
      <c r="F11" s="153"/>
      <c r="G11" s="157"/>
      <c r="H11" s="157"/>
      <c r="I11" s="158"/>
      <c r="J11" s="157"/>
      <c r="K11" s="159"/>
      <c r="L11" s="159"/>
      <c r="M11" s="159"/>
      <c r="N11" s="159"/>
      <c r="O11" s="159"/>
      <c r="P11" s="159"/>
      <c r="Q11" s="159"/>
      <c r="R11" s="159"/>
    </row>
    <row r="12" spans="1:18" ht="21.75">
      <c r="A12" s="41"/>
      <c r="B12" s="161"/>
      <c r="C12" s="161"/>
      <c r="D12" s="40"/>
      <c r="E12" s="151"/>
      <c r="F12" s="41"/>
      <c r="G12" s="113"/>
      <c r="H12" s="113"/>
      <c r="I12" s="162"/>
      <c r="J12" s="113"/>
      <c r="K12" s="114"/>
      <c r="L12" s="114"/>
      <c r="M12" s="114"/>
      <c r="N12" s="114"/>
      <c r="O12" s="114"/>
      <c r="P12" s="114"/>
      <c r="Q12" s="114"/>
      <c r="R12" s="114"/>
    </row>
    <row r="13" spans="1:18" ht="21.75">
      <c r="A13" s="41"/>
      <c r="B13" s="161"/>
      <c r="C13" s="161"/>
      <c r="D13" s="40"/>
      <c r="E13" s="151"/>
      <c r="F13" s="41"/>
      <c r="G13" s="113"/>
      <c r="H13" s="113"/>
      <c r="I13" s="162"/>
      <c r="J13" s="113"/>
      <c r="K13" s="114"/>
      <c r="L13" s="114"/>
      <c r="M13" s="114"/>
      <c r="N13" s="114"/>
      <c r="O13" s="114"/>
      <c r="P13" s="114"/>
      <c r="Q13" s="114"/>
      <c r="R13" s="114"/>
    </row>
    <row r="14" spans="1:18" ht="21.75">
      <c r="A14" s="41"/>
      <c r="B14" s="161"/>
      <c r="C14" s="161"/>
      <c r="D14" s="40"/>
      <c r="E14" s="151"/>
      <c r="F14" s="41"/>
      <c r="G14" s="113"/>
      <c r="H14" s="113"/>
      <c r="I14" s="162"/>
      <c r="J14" s="113"/>
      <c r="K14" s="114"/>
      <c r="L14" s="114"/>
      <c r="M14" s="114"/>
      <c r="N14" s="114"/>
      <c r="O14" s="114"/>
      <c r="P14" s="114"/>
      <c r="Q14" s="114"/>
      <c r="R14" s="114"/>
    </row>
    <row r="15" spans="1:18" ht="21.75">
      <c r="A15" s="41"/>
      <c r="B15" s="161"/>
      <c r="C15" s="161"/>
      <c r="D15" s="40"/>
      <c r="E15" s="151"/>
      <c r="F15" s="41"/>
      <c r="G15" s="113"/>
      <c r="H15" s="113"/>
      <c r="I15" s="162"/>
      <c r="J15" s="113"/>
      <c r="K15" s="114"/>
      <c r="L15" s="114"/>
      <c r="M15" s="114"/>
      <c r="N15" s="114"/>
      <c r="O15" s="114"/>
      <c r="P15" s="114"/>
      <c r="Q15" s="114"/>
      <c r="R15" s="114"/>
    </row>
    <row r="16" spans="1:18" ht="21.75">
      <c r="A16" s="41"/>
      <c r="B16" s="161"/>
      <c r="C16" s="161"/>
      <c r="D16" s="40"/>
      <c r="E16" s="151"/>
      <c r="F16" s="41"/>
      <c r="G16" s="113"/>
      <c r="H16" s="113"/>
      <c r="I16" s="162"/>
      <c r="J16" s="113"/>
      <c r="K16" s="114"/>
      <c r="L16" s="114"/>
      <c r="M16" s="114"/>
      <c r="N16" s="114"/>
      <c r="O16" s="114"/>
      <c r="P16" s="114"/>
      <c r="Q16" s="114"/>
      <c r="R16" s="114"/>
    </row>
    <row r="17" spans="1:18" ht="21.75">
      <c r="A17" s="41"/>
      <c r="B17" s="161"/>
      <c r="C17" s="161"/>
      <c r="D17" s="40"/>
      <c r="E17" s="151"/>
      <c r="F17" s="41"/>
      <c r="G17" s="113"/>
      <c r="H17" s="113"/>
      <c r="I17" s="162"/>
      <c r="J17" s="113"/>
      <c r="K17" s="114"/>
      <c r="L17" s="114"/>
      <c r="M17" s="114"/>
      <c r="N17" s="114"/>
      <c r="O17" s="114"/>
      <c r="P17" s="114"/>
      <c r="Q17" s="114"/>
      <c r="R17" s="114"/>
    </row>
    <row r="18" spans="1:18" ht="21.75">
      <c r="A18" s="41"/>
      <c r="B18" s="161"/>
      <c r="C18" s="161"/>
      <c r="D18" s="40"/>
      <c r="E18" s="151"/>
      <c r="F18" s="41"/>
      <c r="G18" s="113"/>
      <c r="H18" s="113"/>
      <c r="I18" s="162"/>
      <c r="J18" s="113"/>
      <c r="K18" s="114"/>
      <c r="L18" s="114"/>
      <c r="M18" s="114"/>
      <c r="N18" s="114"/>
      <c r="O18" s="114"/>
      <c r="P18" s="114"/>
      <c r="Q18" s="114"/>
      <c r="R18" s="114"/>
    </row>
    <row r="19" spans="1:18" ht="21.75">
      <c r="A19" s="41"/>
      <c r="B19" s="161"/>
      <c r="C19" s="161"/>
      <c r="D19" s="40"/>
      <c r="E19" s="151"/>
      <c r="F19" s="41"/>
      <c r="G19" s="113"/>
      <c r="H19" s="113"/>
      <c r="I19" s="162"/>
      <c r="J19" s="113"/>
      <c r="K19" s="114"/>
      <c r="L19" s="114"/>
      <c r="M19" s="114"/>
      <c r="N19" s="114"/>
      <c r="O19" s="114"/>
      <c r="P19" s="114"/>
      <c r="Q19" s="114"/>
      <c r="R19" s="114"/>
    </row>
    <row r="20" spans="1:18" ht="21.75">
      <c r="A20" s="41"/>
      <c r="B20" s="161"/>
      <c r="C20" s="161"/>
      <c r="D20" s="40"/>
      <c r="E20" s="151"/>
      <c r="F20" s="41"/>
      <c r="G20" s="113"/>
      <c r="H20" s="113"/>
      <c r="I20" s="162"/>
      <c r="J20" s="113"/>
      <c r="K20" s="114"/>
      <c r="L20" s="114"/>
      <c r="M20" s="114"/>
      <c r="N20" s="114"/>
      <c r="O20" s="114"/>
      <c r="P20" s="114"/>
      <c r="Q20" s="114"/>
      <c r="R20" s="114"/>
    </row>
    <row r="21" spans="1:18" ht="21.75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</row>
    <row r="23" spans="1:18" ht="21.75" customHeight="1">
      <c r="A23" s="294">
        <v>18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</row>
    <row r="24" spans="1:18" ht="21.7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</sheetData>
  <sheetProtection/>
  <mergeCells count="8">
    <mergeCell ref="A23:R23"/>
    <mergeCell ref="C6:C7"/>
    <mergeCell ref="E6:E7"/>
    <mergeCell ref="G6:I6"/>
    <mergeCell ref="J6:R6"/>
    <mergeCell ref="A6:A7"/>
    <mergeCell ref="F6:F7"/>
    <mergeCell ref="B6:B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"/>
  <sheetViews>
    <sheetView tabSelected="1" view="pageBreakPreview" zoomScale="98" zoomScaleNormal="90" zoomScaleSheetLayoutView="98" zoomScalePageLayoutView="0" workbookViewId="0" topLeftCell="A1">
      <selection activeCell="A20" sqref="A20:R20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41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189</v>
      </c>
      <c r="C2" s="34"/>
      <c r="D2" s="32"/>
      <c r="E2" s="34"/>
      <c r="F2" s="32"/>
    </row>
    <row r="3" spans="1:6" s="3" customFormat="1" ht="21.75" customHeight="1">
      <c r="A3" s="18"/>
      <c r="B3" s="24" t="s">
        <v>202</v>
      </c>
      <c r="C3" s="34"/>
      <c r="D3" s="32"/>
      <c r="E3" s="34"/>
      <c r="F3" s="32"/>
    </row>
    <row r="4" spans="1:18" s="3" customFormat="1" ht="19.5" customHeight="1">
      <c r="A4" s="29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tr">
        <f>'5.3-5.4'!G6:I6</f>
        <v>พ.ศ.2561</v>
      </c>
      <c r="H4" s="279"/>
      <c r="I4" s="279"/>
      <c r="J4" s="279" t="str">
        <f>'5.3-5.4'!J6:R6</f>
        <v>พ.ศ.2562</v>
      </c>
      <c r="K4" s="279"/>
      <c r="L4" s="279"/>
      <c r="M4" s="279"/>
      <c r="N4" s="279"/>
      <c r="O4" s="279"/>
      <c r="P4" s="279"/>
      <c r="Q4" s="279"/>
      <c r="R4" s="279"/>
    </row>
    <row r="5" spans="1:18" s="3" customFormat="1" ht="19.5" customHeight="1">
      <c r="A5" s="303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63.75" customHeight="1">
      <c r="A6" s="112">
        <v>1</v>
      </c>
      <c r="B6" s="98" t="s">
        <v>117</v>
      </c>
      <c r="C6" s="94" t="s">
        <v>31</v>
      </c>
      <c r="D6" s="95">
        <v>80000</v>
      </c>
      <c r="E6" s="129" t="s">
        <v>110</v>
      </c>
      <c r="F6" s="97" t="s">
        <v>88</v>
      </c>
      <c r="G6" s="89"/>
      <c r="H6" s="89"/>
      <c r="I6" s="127" t="s">
        <v>118</v>
      </c>
      <c r="J6" s="89"/>
      <c r="K6" s="90"/>
      <c r="L6" s="90"/>
      <c r="M6" s="90"/>
      <c r="N6" s="90"/>
      <c r="O6" s="90"/>
      <c r="P6" s="90"/>
      <c r="Q6" s="90"/>
      <c r="R6" s="90"/>
    </row>
    <row r="7" spans="1:18" s="17" customFormat="1" ht="37.5">
      <c r="A7" s="50">
        <v>2</v>
      </c>
      <c r="B7" s="70" t="s">
        <v>32</v>
      </c>
      <c r="C7" s="94" t="s">
        <v>90</v>
      </c>
      <c r="D7" s="95">
        <v>276400</v>
      </c>
      <c r="E7" s="103" t="s">
        <v>275</v>
      </c>
      <c r="F7" s="97" t="s">
        <v>24</v>
      </c>
      <c r="G7" s="89"/>
      <c r="H7" s="89"/>
      <c r="I7" s="89"/>
      <c r="J7" s="89"/>
      <c r="K7" s="90"/>
      <c r="L7" s="90"/>
      <c r="M7" s="127" t="s">
        <v>118</v>
      </c>
      <c r="N7" s="90"/>
      <c r="O7" s="90"/>
      <c r="P7" s="90"/>
      <c r="Q7" s="90"/>
      <c r="R7" s="90"/>
    </row>
    <row r="8" spans="1:18" s="17" customFormat="1" ht="56.25">
      <c r="A8" s="68">
        <v>3</v>
      </c>
      <c r="B8" s="31" t="s">
        <v>83</v>
      </c>
      <c r="C8" s="94" t="s">
        <v>92</v>
      </c>
      <c r="D8" s="95">
        <v>50000</v>
      </c>
      <c r="E8" s="129" t="s">
        <v>129</v>
      </c>
      <c r="F8" s="97" t="s">
        <v>131</v>
      </c>
      <c r="G8" s="89"/>
      <c r="H8" s="89"/>
      <c r="I8" s="89"/>
      <c r="J8" s="89"/>
      <c r="K8" s="90"/>
      <c r="L8" s="127" t="s">
        <v>118</v>
      </c>
      <c r="M8" s="90"/>
      <c r="N8" s="90"/>
      <c r="O8" s="90"/>
      <c r="P8" s="90"/>
      <c r="Q8" s="90"/>
      <c r="R8" s="90"/>
    </row>
    <row r="9" spans="1:18" s="17" customFormat="1" ht="56.25">
      <c r="A9" s="166"/>
      <c r="B9" s="35"/>
      <c r="C9" s="94" t="s">
        <v>272</v>
      </c>
      <c r="D9" s="95">
        <v>30000</v>
      </c>
      <c r="E9" s="129" t="s">
        <v>273</v>
      </c>
      <c r="F9" s="97" t="s">
        <v>274</v>
      </c>
      <c r="G9" s="89"/>
      <c r="H9" s="89"/>
      <c r="I9" s="89"/>
      <c r="J9" s="89"/>
      <c r="K9" s="127" t="s">
        <v>118</v>
      </c>
      <c r="L9" s="127"/>
      <c r="M9" s="90"/>
      <c r="N9" s="90"/>
      <c r="O9" s="90"/>
      <c r="P9" s="90"/>
      <c r="Q9" s="90"/>
      <c r="R9" s="90"/>
    </row>
    <row r="10" spans="1:18" s="17" customFormat="1" ht="56.25">
      <c r="A10" s="47"/>
      <c r="B10" s="169"/>
      <c r="C10" s="94" t="s">
        <v>91</v>
      </c>
      <c r="D10" s="95">
        <v>30000</v>
      </c>
      <c r="E10" s="129" t="s">
        <v>130</v>
      </c>
      <c r="F10" s="97" t="s">
        <v>132</v>
      </c>
      <c r="G10" s="89"/>
      <c r="H10" s="89"/>
      <c r="I10" s="89"/>
      <c r="J10" s="89"/>
      <c r="K10" s="90"/>
      <c r="L10" s="127" t="s">
        <v>118</v>
      </c>
      <c r="M10" s="90"/>
      <c r="N10" s="90"/>
      <c r="O10" s="90"/>
      <c r="P10" s="90"/>
      <c r="Q10" s="90"/>
      <c r="R10" s="90"/>
    </row>
    <row r="11" spans="1:18" ht="18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9" spans="1:18" ht="21.7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18" ht="21.75" customHeight="1">
      <c r="A20" s="294">
        <v>19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</row>
  </sheetData>
  <sheetProtection/>
  <mergeCells count="8">
    <mergeCell ref="A20:R20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3937007874015748" bottom="0.11811023622047245" header="0.3149606299212598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"/>
  <sheetViews>
    <sheetView view="pageBreakPreview" zoomScale="98" zoomScaleNormal="90" zoomScaleSheetLayoutView="98" zoomScalePageLayoutView="0" workbookViewId="0" topLeftCell="A1">
      <selection activeCell="N2" sqref="N2"/>
    </sheetView>
  </sheetViews>
  <sheetFormatPr defaultColWidth="9.140625" defaultRowHeight="21.75" customHeight="1"/>
  <cols>
    <col min="1" max="1" width="2.8515625" style="6" customWidth="1"/>
    <col min="2" max="2" width="4.00390625" style="44" customWidth="1"/>
    <col min="3" max="3" width="22.8515625" style="45" customWidth="1"/>
    <col min="4" max="4" width="33.28125" style="46" customWidth="1"/>
    <col min="5" max="5" width="10.28125" style="44" customWidth="1"/>
    <col min="6" max="6" width="14.00390625" style="46" bestFit="1" customWidth="1"/>
    <col min="7" max="7" width="12.8515625" style="44" customWidth="1"/>
    <col min="8" max="8" width="4.140625" style="6" bestFit="1" customWidth="1"/>
    <col min="9" max="9" width="4.28125" style="6" bestFit="1" customWidth="1"/>
    <col min="10" max="10" width="4.00390625" style="6" bestFit="1" customWidth="1"/>
    <col min="11" max="11" width="4.140625" style="6" bestFit="1" customWidth="1"/>
    <col min="12" max="12" width="4.28125" style="6" bestFit="1" customWidth="1"/>
    <col min="13" max="13" width="4.140625" style="6" bestFit="1" customWidth="1"/>
    <col min="14" max="14" width="4.7109375" style="6" bestFit="1" customWidth="1"/>
    <col min="15" max="15" width="4.28125" style="6" bestFit="1" customWidth="1"/>
    <col min="16" max="19" width="4.140625" style="6" bestFit="1" customWidth="1"/>
    <col min="20" max="16384" width="9.140625" style="6" customWidth="1"/>
  </cols>
  <sheetData>
    <row r="1" spans="2:7" s="8" customFormat="1" ht="21.75" customHeight="1">
      <c r="B1" s="22" t="s">
        <v>40</v>
      </c>
      <c r="C1" s="23"/>
      <c r="D1" s="29"/>
      <c r="E1" s="28"/>
      <c r="F1" s="29"/>
      <c r="G1" s="28"/>
    </row>
    <row r="2" spans="2:7" s="8" customFormat="1" ht="21.75" customHeight="1">
      <c r="B2" s="22"/>
      <c r="C2" s="21" t="s">
        <v>109</v>
      </c>
      <c r="D2" s="21"/>
      <c r="E2" s="21"/>
      <c r="F2" s="21"/>
      <c r="G2" s="18"/>
    </row>
    <row r="3" spans="2:7" s="8" customFormat="1" ht="21.75" customHeight="1">
      <c r="B3" s="22"/>
      <c r="C3" s="278" t="s">
        <v>112</v>
      </c>
      <c r="D3" s="278"/>
      <c r="E3" s="278"/>
      <c r="F3" s="278"/>
      <c r="G3" s="278"/>
    </row>
    <row r="4" spans="2:7" s="3" customFormat="1" ht="21.75" customHeight="1">
      <c r="B4" s="18"/>
      <c r="C4" s="24" t="s">
        <v>192</v>
      </c>
      <c r="D4" s="34"/>
      <c r="E4" s="32"/>
      <c r="F4" s="34"/>
      <c r="G4" s="32"/>
    </row>
    <row r="5" spans="2:7" s="3" customFormat="1" ht="21.75" customHeight="1">
      <c r="B5" s="18"/>
      <c r="C5" s="24" t="s">
        <v>159</v>
      </c>
      <c r="D5" s="34"/>
      <c r="E5" s="32"/>
      <c r="F5" s="34"/>
      <c r="G5" s="32"/>
    </row>
    <row r="6" spans="2:19" s="3" customFormat="1" ht="19.5" customHeight="1">
      <c r="B6" s="290" t="s">
        <v>15</v>
      </c>
      <c r="C6" s="292" t="s">
        <v>16</v>
      </c>
      <c r="D6" s="280" t="s">
        <v>6</v>
      </c>
      <c r="E6" s="100" t="s">
        <v>13</v>
      </c>
      <c r="F6" s="280" t="s">
        <v>84</v>
      </c>
      <c r="G6" s="282" t="s">
        <v>5</v>
      </c>
      <c r="H6" s="328" t="s">
        <v>155</v>
      </c>
      <c r="I6" s="329"/>
      <c r="J6" s="330"/>
      <c r="K6" s="279" t="s">
        <v>263</v>
      </c>
      <c r="L6" s="279"/>
      <c r="M6" s="279"/>
      <c r="N6" s="279"/>
      <c r="O6" s="279"/>
      <c r="P6" s="279"/>
      <c r="Q6" s="279"/>
      <c r="R6" s="279"/>
      <c r="S6" s="279"/>
    </row>
    <row r="7" spans="2:19" s="3" customFormat="1" ht="21.75">
      <c r="B7" s="303"/>
      <c r="C7" s="303"/>
      <c r="D7" s="284"/>
      <c r="E7" s="87" t="s">
        <v>17</v>
      </c>
      <c r="F7" s="285"/>
      <c r="G7" s="284"/>
      <c r="H7" s="88" t="s">
        <v>96</v>
      </c>
      <c r="I7" s="88" t="s">
        <v>97</v>
      </c>
      <c r="J7" s="88" t="s">
        <v>98</v>
      </c>
      <c r="K7" s="88" t="s">
        <v>99</v>
      </c>
      <c r="L7" s="88" t="s">
        <v>100</v>
      </c>
      <c r="M7" s="88" t="s">
        <v>101</v>
      </c>
      <c r="N7" s="88" t="s">
        <v>102</v>
      </c>
      <c r="O7" s="88" t="s">
        <v>103</v>
      </c>
      <c r="P7" s="88" t="s">
        <v>104</v>
      </c>
      <c r="Q7" s="88" t="s">
        <v>105</v>
      </c>
      <c r="R7" s="88" t="s">
        <v>106</v>
      </c>
      <c r="S7" s="88" t="s">
        <v>107</v>
      </c>
    </row>
    <row r="8" spans="2:19" s="3" customFormat="1" ht="102.75" customHeight="1">
      <c r="B8" s="194">
        <v>1</v>
      </c>
      <c r="C8" s="70" t="s">
        <v>94</v>
      </c>
      <c r="D8" s="94" t="s">
        <v>278</v>
      </c>
      <c r="E8" s="95">
        <v>50000</v>
      </c>
      <c r="F8" s="103" t="s">
        <v>110</v>
      </c>
      <c r="G8" s="97" t="s">
        <v>19</v>
      </c>
      <c r="H8" s="89"/>
      <c r="I8" s="89"/>
      <c r="J8" s="89"/>
      <c r="K8" s="89"/>
      <c r="L8" s="90"/>
      <c r="M8" s="90"/>
      <c r="N8" s="90"/>
      <c r="O8" s="90"/>
      <c r="P8" s="90"/>
      <c r="Q8" s="90"/>
      <c r="R8" s="90"/>
      <c r="S8" s="90"/>
    </row>
    <row r="9" spans="2:19" s="3" customFormat="1" ht="93.75">
      <c r="B9" s="194">
        <v>2</v>
      </c>
      <c r="C9" s="70" t="s">
        <v>286</v>
      </c>
      <c r="D9" s="94" t="s">
        <v>287</v>
      </c>
      <c r="E9" s="95">
        <v>60000</v>
      </c>
      <c r="F9" s="129" t="s">
        <v>88</v>
      </c>
      <c r="G9" s="97" t="s">
        <v>285</v>
      </c>
      <c r="H9" s="89"/>
      <c r="I9" s="89"/>
      <c r="J9" s="89"/>
      <c r="K9" s="89"/>
      <c r="L9" s="90"/>
      <c r="M9" s="90"/>
      <c r="N9" s="90"/>
      <c r="O9" s="90"/>
      <c r="P9" s="90"/>
      <c r="Q9" s="90"/>
      <c r="R9" s="90"/>
      <c r="S9" s="90"/>
    </row>
    <row r="10" spans="2:19" s="3" customFormat="1" ht="75">
      <c r="B10" s="105">
        <v>3</v>
      </c>
      <c r="C10" s="119" t="s">
        <v>95</v>
      </c>
      <c r="D10" s="125" t="s">
        <v>279</v>
      </c>
      <c r="E10" s="95">
        <v>30000</v>
      </c>
      <c r="F10" s="250" t="s">
        <v>312</v>
      </c>
      <c r="G10" s="97" t="s">
        <v>140</v>
      </c>
      <c r="H10" s="89"/>
      <c r="I10" s="89"/>
      <c r="J10" s="89"/>
      <c r="K10" s="89"/>
      <c r="L10" s="90"/>
      <c r="M10" s="90"/>
      <c r="N10" s="90"/>
      <c r="O10" s="90"/>
      <c r="P10" s="90"/>
      <c r="Q10" s="90"/>
      <c r="R10" s="90"/>
      <c r="S10" s="90"/>
    </row>
    <row r="11" spans="2:19" ht="18" customHeight="1">
      <c r="B11" s="218"/>
      <c r="C11" s="174"/>
      <c r="D11" s="231"/>
      <c r="E11" s="40"/>
      <c r="F11" s="232"/>
      <c r="G11" s="41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</row>
    <row r="12" spans="2:19" ht="18" customHeight="1">
      <c r="B12" s="218"/>
      <c r="C12" s="174"/>
      <c r="D12" s="231"/>
      <c r="E12" s="40"/>
      <c r="F12" s="232"/>
      <c r="G12" s="41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</row>
    <row r="13" spans="2:19" ht="18" customHeight="1">
      <c r="B13" s="218"/>
      <c r="C13" s="174"/>
      <c r="D13" s="231"/>
      <c r="E13" s="40"/>
      <c r="F13" s="232"/>
      <c r="G13" s="41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</row>
    <row r="14" spans="2:19" ht="18" customHeight="1">
      <c r="B14" s="218"/>
      <c r="C14" s="174"/>
      <c r="D14" s="231"/>
      <c r="E14" s="40"/>
      <c r="F14" s="232"/>
      <c r="G14" s="41"/>
      <c r="H14" s="113"/>
      <c r="I14" s="113"/>
      <c r="J14" s="113"/>
      <c r="K14" s="113"/>
      <c r="L14" s="114"/>
      <c r="M14" s="114"/>
      <c r="N14" s="114"/>
      <c r="O14" s="114"/>
      <c r="P14" s="114"/>
      <c r="Q14" s="114"/>
      <c r="R14" s="114"/>
      <c r="S14" s="114"/>
    </row>
    <row r="15" spans="2:19" ht="18" customHeight="1">
      <c r="B15" s="218"/>
      <c r="C15" s="174"/>
      <c r="D15" s="231"/>
      <c r="E15" s="40"/>
      <c r="F15" s="232"/>
      <c r="G15" s="41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</row>
    <row r="16" spans="2:19" ht="18" customHeight="1">
      <c r="B16" s="218"/>
      <c r="C16" s="174"/>
      <c r="D16" s="231"/>
      <c r="E16" s="40"/>
      <c r="F16" s="232"/>
      <c r="G16" s="41"/>
      <c r="H16" s="113"/>
      <c r="I16" s="113"/>
      <c r="J16" s="113"/>
      <c r="K16" s="113"/>
      <c r="L16" s="114"/>
      <c r="M16" s="114"/>
      <c r="N16" s="114"/>
      <c r="O16" s="114"/>
      <c r="P16" s="114"/>
      <c r="Q16" s="114"/>
      <c r="R16" s="114"/>
      <c r="S16" s="114"/>
    </row>
    <row r="17" spans="1:19" ht="18" customHeight="1">
      <c r="A17" s="333">
        <v>20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</row>
    <row r="18" spans="2:7" ht="21.75" customHeight="1">
      <c r="B18" s="18"/>
      <c r="C18" s="24" t="s">
        <v>193</v>
      </c>
      <c r="D18" s="34"/>
      <c r="E18" s="32"/>
      <c r="F18" s="34"/>
      <c r="G18" s="32"/>
    </row>
    <row r="19" spans="2:7" ht="21.75" customHeight="1">
      <c r="B19" s="18"/>
      <c r="C19" s="24" t="s">
        <v>159</v>
      </c>
      <c r="D19" s="34"/>
      <c r="E19" s="32"/>
      <c r="F19" s="34"/>
      <c r="G19" s="32"/>
    </row>
    <row r="20" spans="2:19" ht="21.75" customHeight="1">
      <c r="B20" s="290" t="s">
        <v>15</v>
      </c>
      <c r="C20" s="292" t="s">
        <v>16</v>
      </c>
      <c r="D20" s="280" t="s">
        <v>6</v>
      </c>
      <c r="E20" s="100" t="s">
        <v>13</v>
      </c>
      <c r="F20" s="280" t="s">
        <v>84</v>
      </c>
      <c r="G20" s="282" t="s">
        <v>5</v>
      </c>
      <c r="H20" s="279" t="s">
        <v>155</v>
      </c>
      <c r="I20" s="279"/>
      <c r="J20" s="279"/>
      <c r="K20" s="279" t="str">
        <f>K6</f>
        <v>พ.ศ.2562</v>
      </c>
      <c r="L20" s="279"/>
      <c r="M20" s="279"/>
      <c r="N20" s="279"/>
      <c r="O20" s="279"/>
      <c r="P20" s="279"/>
      <c r="Q20" s="279"/>
      <c r="R20" s="279"/>
      <c r="S20" s="279"/>
    </row>
    <row r="21" spans="2:19" ht="24" customHeight="1">
      <c r="B21" s="303"/>
      <c r="C21" s="303"/>
      <c r="D21" s="284"/>
      <c r="E21" s="87" t="s">
        <v>17</v>
      </c>
      <c r="F21" s="285"/>
      <c r="G21" s="284"/>
      <c r="H21" s="126" t="s">
        <v>96</v>
      </c>
      <c r="I21" s="126" t="s">
        <v>97</v>
      </c>
      <c r="J21" s="88" t="s">
        <v>98</v>
      </c>
      <c r="K21" s="88" t="s">
        <v>99</v>
      </c>
      <c r="L21" s="88" t="s">
        <v>100</v>
      </c>
      <c r="M21" s="88" t="s">
        <v>101</v>
      </c>
      <c r="N21" s="88" t="s">
        <v>102</v>
      </c>
      <c r="O21" s="88" t="s">
        <v>103</v>
      </c>
      <c r="P21" s="88" t="s">
        <v>104</v>
      </c>
      <c r="Q21" s="88" t="s">
        <v>105</v>
      </c>
      <c r="R21" s="88" t="s">
        <v>106</v>
      </c>
      <c r="S21" s="88" t="s">
        <v>107</v>
      </c>
    </row>
    <row r="22" spans="2:19" ht="56.25">
      <c r="B22" s="112">
        <v>1</v>
      </c>
      <c r="C22" s="98" t="s">
        <v>93</v>
      </c>
      <c r="D22" s="94" t="s">
        <v>282</v>
      </c>
      <c r="E22" s="95">
        <v>32000</v>
      </c>
      <c r="F22" s="129" t="s">
        <v>123</v>
      </c>
      <c r="G22" s="97" t="s">
        <v>133</v>
      </c>
      <c r="H22" s="89"/>
      <c r="I22" s="89"/>
      <c r="J22" s="89"/>
      <c r="K22" s="89"/>
      <c r="L22" s="90"/>
      <c r="M22" s="90"/>
      <c r="N22" s="90"/>
      <c r="O22" s="90"/>
      <c r="P22" s="90"/>
      <c r="Q22" s="90"/>
      <c r="R22" s="90"/>
      <c r="S22" s="90"/>
    </row>
    <row r="23" spans="2:19" ht="37.5">
      <c r="B23" s="112">
        <v>2</v>
      </c>
      <c r="C23" s="98" t="s">
        <v>194</v>
      </c>
      <c r="D23" s="94" t="s">
        <v>195</v>
      </c>
      <c r="E23" s="95">
        <v>20000</v>
      </c>
      <c r="F23" s="129" t="s">
        <v>123</v>
      </c>
      <c r="G23" s="97" t="s">
        <v>19</v>
      </c>
      <c r="H23" s="89"/>
      <c r="I23" s="89"/>
      <c r="J23" s="89"/>
      <c r="K23" s="89"/>
      <c r="L23" s="90"/>
      <c r="M23" s="90"/>
      <c r="N23" s="90"/>
      <c r="O23" s="90"/>
      <c r="P23" s="90"/>
      <c r="Q23" s="90"/>
      <c r="R23" s="90"/>
      <c r="S23" s="90"/>
    </row>
    <row r="24" spans="2:19" ht="93.75">
      <c r="B24" s="49">
        <v>3</v>
      </c>
      <c r="C24" s="37" t="s">
        <v>283</v>
      </c>
      <c r="D24" s="38" t="s">
        <v>284</v>
      </c>
      <c r="E24" s="177">
        <v>500000</v>
      </c>
      <c r="F24" s="178" t="s">
        <v>123</v>
      </c>
      <c r="G24" s="167" t="s">
        <v>19</v>
      </c>
      <c r="H24" s="179"/>
      <c r="I24" s="179"/>
      <c r="J24" s="179"/>
      <c r="K24" s="179"/>
      <c r="L24" s="180"/>
      <c r="M24" s="180"/>
      <c r="N24" s="180"/>
      <c r="O24" s="180"/>
      <c r="P24" s="180"/>
      <c r="Q24" s="180"/>
      <c r="R24" s="180"/>
      <c r="S24" s="180"/>
    </row>
    <row r="25" spans="2:19" ht="65.25" customHeight="1">
      <c r="B25" s="49">
        <v>4</v>
      </c>
      <c r="C25" s="37" t="s">
        <v>280</v>
      </c>
      <c r="D25" s="38" t="s">
        <v>281</v>
      </c>
      <c r="E25" s="177">
        <v>200000</v>
      </c>
      <c r="F25" s="226" t="s">
        <v>110</v>
      </c>
      <c r="G25" s="167" t="s">
        <v>140</v>
      </c>
      <c r="H25" s="179"/>
      <c r="I25" s="179"/>
      <c r="J25" s="179"/>
      <c r="K25" s="179"/>
      <c r="L25" s="180"/>
      <c r="M25" s="180"/>
      <c r="N25" s="180"/>
      <c r="O25" s="180"/>
      <c r="P25" s="180"/>
      <c r="Q25" s="180"/>
      <c r="R25" s="180"/>
      <c r="S25" s="180"/>
    </row>
    <row r="26" spans="2:19" ht="75">
      <c r="B26" s="49">
        <v>5</v>
      </c>
      <c r="C26" s="37" t="s">
        <v>26</v>
      </c>
      <c r="D26" s="38" t="s">
        <v>46</v>
      </c>
      <c r="E26" s="177">
        <v>30000</v>
      </c>
      <c r="F26" s="226" t="s">
        <v>110</v>
      </c>
      <c r="G26" s="167" t="s">
        <v>19</v>
      </c>
      <c r="H26" s="179"/>
      <c r="I26" s="179"/>
      <c r="J26" s="179"/>
      <c r="K26" s="179"/>
      <c r="L26" s="180"/>
      <c r="M26" s="180"/>
      <c r="N26" s="180"/>
      <c r="O26" s="180"/>
      <c r="P26" s="180"/>
      <c r="Q26" s="180"/>
      <c r="R26" s="180"/>
      <c r="S26" s="181" t="s">
        <v>118</v>
      </c>
    </row>
    <row r="27" spans="2:19" ht="21.75" customHeight="1"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</row>
    <row r="28" spans="2:19" ht="21.75" customHeight="1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</row>
    <row r="29" spans="2:19" ht="21.75" customHeight="1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</row>
    <row r="30" spans="1:20" ht="21.7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</row>
    <row r="31" spans="1:19" ht="21.75" customHeight="1">
      <c r="A31" s="331" t="s">
        <v>317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</row>
    <row r="32" spans="2:19" ht="21.75" customHeight="1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2:19" ht="21.75" customHeight="1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2:19" ht="21.75" customHeight="1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</row>
    <row r="35" spans="2:19" ht="21.75" customHeight="1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</row>
    <row r="36" spans="2:19" ht="21.75" customHeight="1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2:19" ht="21.75" customHeight="1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</row>
    <row r="38" spans="2:19" ht="21.75" customHeight="1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</row>
    <row r="39" spans="2:19" ht="21.75" customHeight="1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</row>
    <row r="40" spans="2:19" ht="21.75" customHeight="1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</row>
    <row r="42" spans="2:19" ht="21.75" customHeight="1"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</sheetData>
  <sheetProtection/>
  <mergeCells count="18">
    <mergeCell ref="A31:S31"/>
    <mergeCell ref="A17:S17"/>
    <mergeCell ref="G6:G7"/>
    <mergeCell ref="B6:B7"/>
    <mergeCell ref="K20:S20"/>
    <mergeCell ref="C6:C7"/>
    <mergeCell ref="F20:F21"/>
    <mergeCell ref="G20:G21"/>
    <mergeCell ref="B42:S42"/>
    <mergeCell ref="D6:D7"/>
    <mergeCell ref="F6:F7"/>
    <mergeCell ref="H20:J20"/>
    <mergeCell ref="K6:S6"/>
    <mergeCell ref="C3:G3"/>
    <mergeCell ref="B20:B21"/>
    <mergeCell ref="C20:C21"/>
    <mergeCell ref="D20:D21"/>
    <mergeCell ref="H6:J6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rowBreaks count="1" manualBreakCount="1">
    <brk id="31" max="1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W67"/>
  <sheetViews>
    <sheetView view="pageBreakPreview" zoomScale="98" zoomScaleNormal="90" zoomScaleSheetLayoutView="98" zoomScalePageLayoutView="0" workbookViewId="0" topLeftCell="A28">
      <selection activeCell="F62" sqref="F62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40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196</v>
      </c>
      <c r="C2" s="34"/>
      <c r="D2" s="32"/>
      <c r="E2" s="34"/>
      <c r="F2" s="32"/>
    </row>
    <row r="3" spans="1:6" s="3" customFormat="1" ht="21.75" customHeight="1">
      <c r="A3" s="18"/>
      <c r="B3" s="24" t="s">
        <v>159</v>
      </c>
      <c r="C3" s="34"/>
      <c r="D3" s="32"/>
      <c r="E3" s="34"/>
      <c r="F3" s="32"/>
    </row>
    <row r="4" spans="1:18" s="3" customFormat="1" ht="21.75">
      <c r="A4" s="29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">
        <v>155</v>
      </c>
      <c r="H4" s="279"/>
      <c r="I4" s="279"/>
      <c r="J4" s="279" t="s">
        <v>263</v>
      </c>
      <c r="K4" s="279"/>
      <c r="L4" s="279"/>
      <c r="M4" s="279"/>
      <c r="N4" s="279"/>
      <c r="O4" s="279"/>
      <c r="P4" s="279"/>
      <c r="Q4" s="279"/>
      <c r="R4" s="279"/>
    </row>
    <row r="5" spans="1:18" s="3" customFormat="1" ht="21.75">
      <c r="A5" s="303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56.25">
      <c r="A6" s="42">
        <v>1</v>
      </c>
      <c r="B6" s="70" t="s">
        <v>288</v>
      </c>
      <c r="C6" s="70" t="s">
        <v>241</v>
      </c>
      <c r="D6" s="95">
        <v>90000</v>
      </c>
      <c r="E6" s="129" t="s">
        <v>110</v>
      </c>
      <c r="F6" s="97" t="s">
        <v>289</v>
      </c>
      <c r="G6" s="124"/>
      <c r="H6" s="124"/>
      <c r="I6" s="89"/>
      <c r="J6" s="89"/>
      <c r="K6" s="90"/>
      <c r="L6" s="90"/>
      <c r="M6" s="90"/>
      <c r="N6" s="90"/>
      <c r="O6" s="90"/>
      <c r="P6" s="90"/>
      <c r="Q6" s="90"/>
      <c r="R6" s="127"/>
    </row>
    <row r="7" spans="1:18" s="3" customFormat="1" ht="56.25">
      <c r="A7" s="43"/>
      <c r="B7" s="36"/>
      <c r="C7" s="94" t="s">
        <v>292</v>
      </c>
      <c r="D7" s="95">
        <v>10000</v>
      </c>
      <c r="E7" s="129" t="s">
        <v>110</v>
      </c>
      <c r="F7" s="97" t="s">
        <v>289</v>
      </c>
      <c r="G7" s="124"/>
      <c r="H7" s="124"/>
      <c r="I7" s="89"/>
      <c r="J7" s="89"/>
      <c r="K7" s="90"/>
      <c r="L7" s="90"/>
      <c r="M7" s="90"/>
      <c r="N7" s="90"/>
      <c r="O7" s="90"/>
      <c r="P7" s="90"/>
      <c r="Q7" s="90"/>
      <c r="R7" s="127"/>
    </row>
    <row r="8" spans="1:23" s="3" customFormat="1" ht="152.25">
      <c r="A8" s="129" t="s">
        <v>293</v>
      </c>
      <c r="B8" s="94" t="s">
        <v>294</v>
      </c>
      <c r="C8" s="94" t="s">
        <v>295</v>
      </c>
      <c r="D8" s="95">
        <v>30000</v>
      </c>
      <c r="E8" s="129" t="s">
        <v>110</v>
      </c>
      <c r="F8" s="97" t="s">
        <v>19</v>
      </c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W8" s="4"/>
    </row>
    <row r="9" spans="1:23" s="3" customFormat="1" ht="21.75">
      <c r="A9" s="151"/>
      <c r="B9" s="39"/>
      <c r="C9" s="39"/>
      <c r="D9" s="40"/>
      <c r="E9" s="151"/>
      <c r="F9" s="41"/>
      <c r="G9" s="113"/>
      <c r="H9" s="113"/>
      <c r="I9" s="113"/>
      <c r="J9" s="113"/>
      <c r="K9" s="114"/>
      <c r="L9" s="114"/>
      <c r="M9" s="114"/>
      <c r="N9" s="114"/>
      <c r="O9" s="114"/>
      <c r="P9" s="114"/>
      <c r="Q9" s="114"/>
      <c r="R9" s="114"/>
      <c r="W9" s="4"/>
    </row>
    <row r="10" spans="1:23" s="3" customFormat="1" ht="21.75">
      <c r="A10" s="151"/>
      <c r="B10" s="39"/>
      <c r="C10" s="39"/>
      <c r="D10" s="40"/>
      <c r="E10" s="151"/>
      <c r="F10" s="41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14"/>
      <c r="R10" s="114"/>
      <c r="W10" s="4"/>
    </row>
    <row r="11" spans="1:23" s="3" customFormat="1" ht="21.75">
      <c r="A11" s="151"/>
      <c r="B11" s="39"/>
      <c r="C11" s="39"/>
      <c r="D11" s="40"/>
      <c r="E11" s="151"/>
      <c r="F11" s="41"/>
      <c r="G11" s="113"/>
      <c r="H11" s="113"/>
      <c r="I11" s="113"/>
      <c r="J11" s="113"/>
      <c r="K11" s="114"/>
      <c r="L11" s="114"/>
      <c r="M11" s="114"/>
      <c r="N11" s="114"/>
      <c r="O11" s="114"/>
      <c r="P11" s="114"/>
      <c r="Q11" s="114"/>
      <c r="R11" s="114"/>
      <c r="W11" s="4"/>
    </row>
    <row r="12" spans="1:23" s="3" customFormat="1" ht="21.75">
      <c r="A12" s="151"/>
      <c r="B12" s="39"/>
      <c r="C12" s="39"/>
      <c r="D12" s="40"/>
      <c r="E12" s="151"/>
      <c r="F12" s="41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14"/>
      <c r="R12" s="114"/>
      <c r="W12" s="4"/>
    </row>
    <row r="13" spans="1:23" s="3" customFormat="1" ht="21.75">
      <c r="A13" s="151"/>
      <c r="B13" s="39"/>
      <c r="C13" s="39"/>
      <c r="D13" s="40"/>
      <c r="E13" s="151"/>
      <c r="F13" s="41"/>
      <c r="G13" s="113"/>
      <c r="H13" s="113"/>
      <c r="I13" s="113"/>
      <c r="J13" s="113"/>
      <c r="K13" s="114"/>
      <c r="L13" s="114"/>
      <c r="M13" s="114"/>
      <c r="N13" s="114"/>
      <c r="O13" s="114"/>
      <c r="P13" s="114"/>
      <c r="Q13" s="114"/>
      <c r="R13" s="114"/>
      <c r="W13" s="4"/>
    </row>
    <row r="14" spans="1:23" s="3" customFormat="1" ht="21.75">
      <c r="A14" s="151"/>
      <c r="B14" s="39"/>
      <c r="C14" s="39"/>
      <c r="D14" s="40"/>
      <c r="E14" s="151"/>
      <c r="F14" s="41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114"/>
      <c r="R14" s="114"/>
      <c r="W14" s="4"/>
    </row>
    <row r="15" spans="1:23" s="3" customFormat="1" ht="21.75">
      <c r="A15" s="151"/>
      <c r="B15" s="39"/>
      <c r="C15" s="39"/>
      <c r="D15" s="40"/>
      <c r="E15" s="151"/>
      <c r="F15" s="41"/>
      <c r="G15" s="113"/>
      <c r="H15" s="113"/>
      <c r="I15" s="113"/>
      <c r="J15" s="113"/>
      <c r="K15" s="114"/>
      <c r="L15" s="114"/>
      <c r="M15" s="114"/>
      <c r="N15" s="114"/>
      <c r="O15" s="114"/>
      <c r="P15" s="114"/>
      <c r="Q15" s="114"/>
      <c r="R15" s="114"/>
      <c r="W15" s="4"/>
    </row>
    <row r="16" spans="1:23" s="3" customFormat="1" ht="21.75">
      <c r="A16" s="151"/>
      <c r="B16" s="39"/>
      <c r="C16" s="39"/>
      <c r="D16" s="40"/>
      <c r="E16" s="151"/>
      <c r="F16" s="41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14"/>
      <c r="R16" s="114"/>
      <c r="W16" s="4"/>
    </row>
    <row r="17" spans="1:23" s="3" customFormat="1" ht="21.75">
      <c r="A17" s="151"/>
      <c r="B17" s="39"/>
      <c r="C17" s="39"/>
      <c r="D17" s="40"/>
      <c r="E17" s="151"/>
      <c r="F17" s="41"/>
      <c r="G17" s="113"/>
      <c r="H17" s="113"/>
      <c r="I17" s="113"/>
      <c r="J17" s="113"/>
      <c r="K17" s="114"/>
      <c r="L17" s="114"/>
      <c r="M17" s="114"/>
      <c r="N17" s="114"/>
      <c r="O17" s="114"/>
      <c r="P17" s="114"/>
      <c r="Q17" s="114"/>
      <c r="R17" s="114"/>
      <c r="W17" s="4"/>
    </row>
    <row r="18" spans="1:23" s="3" customFormat="1" ht="21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W18" s="4"/>
    </row>
    <row r="19" spans="1:23" s="3" customFormat="1" ht="21.75">
      <c r="A19" s="151"/>
      <c r="B19" s="39"/>
      <c r="C19" s="39"/>
      <c r="D19" s="40"/>
      <c r="E19" s="151"/>
      <c r="F19" s="41"/>
      <c r="G19" s="113"/>
      <c r="H19" s="113"/>
      <c r="I19" s="113"/>
      <c r="J19" s="113"/>
      <c r="K19" s="114"/>
      <c r="L19" s="114"/>
      <c r="M19" s="114"/>
      <c r="N19" s="114"/>
      <c r="O19" s="114"/>
      <c r="P19" s="114"/>
      <c r="Q19" s="114"/>
      <c r="R19" s="114"/>
      <c r="W19" s="4"/>
    </row>
    <row r="20" spans="1:23" s="3" customFormat="1" ht="21.75">
      <c r="A20" s="336" t="s">
        <v>318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W20" s="4"/>
    </row>
    <row r="21" spans="1:6" ht="21.75" customHeight="1">
      <c r="A21" s="18"/>
      <c r="B21" s="24" t="s">
        <v>197</v>
      </c>
      <c r="C21" s="34"/>
      <c r="D21" s="32"/>
      <c r="E21" s="34"/>
      <c r="F21" s="32"/>
    </row>
    <row r="22" spans="1:6" ht="21.75" customHeight="1">
      <c r="A22" s="18"/>
      <c r="B22" s="24" t="s">
        <v>159</v>
      </c>
      <c r="C22" s="34"/>
      <c r="D22" s="32"/>
      <c r="E22" s="34"/>
      <c r="F22" s="32"/>
    </row>
    <row r="23" spans="1:18" ht="21.75" customHeight="1">
      <c r="A23" s="290" t="s">
        <v>15</v>
      </c>
      <c r="B23" s="292" t="s">
        <v>16</v>
      </c>
      <c r="C23" s="280" t="s">
        <v>6</v>
      </c>
      <c r="D23" s="100" t="s">
        <v>13</v>
      </c>
      <c r="E23" s="280" t="s">
        <v>84</v>
      </c>
      <c r="F23" s="282" t="s">
        <v>5</v>
      </c>
      <c r="G23" s="279" t="s">
        <v>155</v>
      </c>
      <c r="H23" s="279"/>
      <c r="I23" s="279"/>
      <c r="J23" s="279" t="s">
        <v>263</v>
      </c>
      <c r="K23" s="279"/>
      <c r="L23" s="279"/>
      <c r="M23" s="279"/>
      <c r="N23" s="279"/>
      <c r="O23" s="279"/>
      <c r="P23" s="279"/>
      <c r="Q23" s="279"/>
      <c r="R23" s="279"/>
    </row>
    <row r="24" spans="1:18" ht="21.75" customHeight="1">
      <c r="A24" s="303"/>
      <c r="B24" s="303"/>
      <c r="C24" s="284"/>
      <c r="D24" s="87" t="s">
        <v>17</v>
      </c>
      <c r="E24" s="285"/>
      <c r="F24" s="284"/>
      <c r="G24" s="88" t="s">
        <v>96</v>
      </c>
      <c r="H24" s="88" t="s">
        <v>97</v>
      </c>
      <c r="I24" s="88" t="s">
        <v>98</v>
      </c>
      <c r="J24" s="88" t="s">
        <v>99</v>
      </c>
      <c r="K24" s="88" t="s">
        <v>100</v>
      </c>
      <c r="L24" s="88" t="s">
        <v>101</v>
      </c>
      <c r="M24" s="88" t="s">
        <v>102</v>
      </c>
      <c r="N24" s="88" t="s">
        <v>103</v>
      </c>
      <c r="O24" s="88" t="s">
        <v>104</v>
      </c>
      <c r="P24" s="88" t="s">
        <v>105</v>
      </c>
      <c r="Q24" s="88" t="s">
        <v>106</v>
      </c>
      <c r="R24" s="88" t="s">
        <v>107</v>
      </c>
    </row>
    <row r="25" spans="1:18" ht="37.5" customHeight="1">
      <c r="A25" s="42">
        <v>1</v>
      </c>
      <c r="B25" s="70" t="s">
        <v>82</v>
      </c>
      <c r="C25" s="199" t="s">
        <v>304</v>
      </c>
      <c r="D25" s="95">
        <v>15800</v>
      </c>
      <c r="E25" s="129" t="s">
        <v>110</v>
      </c>
      <c r="F25" s="97" t="s">
        <v>19</v>
      </c>
      <c r="G25" s="89"/>
      <c r="H25" s="89"/>
      <c r="I25" s="89"/>
      <c r="J25" s="89"/>
      <c r="K25" s="90"/>
      <c r="L25" s="90"/>
      <c r="M25" s="90"/>
      <c r="N25" s="90"/>
      <c r="O25" s="90"/>
      <c r="P25" s="90"/>
      <c r="Q25" s="90"/>
      <c r="R25" s="90"/>
    </row>
    <row r="26" spans="1:18" ht="26.25" customHeight="1">
      <c r="A26" s="43"/>
      <c r="B26" s="36"/>
      <c r="C26" s="199" t="s">
        <v>306</v>
      </c>
      <c r="D26" s="95">
        <v>24000</v>
      </c>
      <c r="E26" s="129" t="s">
        <v>110</v>
      </c>
      <c r="F26" s="97" t="s">
        <v>19</v>
      </c>
      <c r="G26" s="89"/>
      <c r="H26" s="89"/>
      <c r="I26" s="89"/>
      <c r="J26" s="89"/>
      <c r="K26" s="90"/>
      <c r="L26" s="90"/>
      <c r="M26" s="90"/>
      <c r="N26" s="90"/>
      <c r="O26" s="90"/>
      <c r="P26" s="90"/>
      <c r="Q26" s="90"/>
      <c r="R26" s="90"/>
    </row>
    <row r="27" spans="1:18" ht="25.5" customHeight="1">
      <c r="A27" s="43"/>
      <c r="B27" s="36"/>
      <c r="C27" s="199" t="s">
        <v>308</v>
      </c>
      <c r="D27" s="95">
        <v>15000</v>
      </c>
      <c r="E27" s="129" t="s">
        <v>110</v>
      </c>
      <c r="F27" s="97" t="s">
        <v>19</v>
      </c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</row>
    <row r="28" spans="1:18" ht="30" customHeight="1">
      <c r="A28" s="43"/>
      <c r="B28" s="36"/>
      <c r="C28" s="199" t="s">
        <v>307</v>
      </c>
      <c r="D28" s="95">
        <v>17000</v>
      </c>
      <c r="E28" s="129" t="s">
        <v>110</v>
      </c>
      <c r="F28" s="97" t="s">
        <v>19</v>
      </c>
      <c r="G28" s="89"/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90"/>
    </row>
    <row r="29" spans="1:18" ht="27" customHeight="1">
      <c r="A29" s="43"/>
      <c r="B29" s="36"/>
      <c r="C29" s="199" t="s">
        <v>305</v>
      </c>
      <c r="D29" s="95">
        <v>155000</v>
      </c>
      <c r="E29" s="129" t="s">
        <v>110</v>
      </c>
      <c r="F29" s="97" t="s">
        <v>19</v>
      </c>
      <c r="G29" s="89"/>
      <c r="H29" s="89"/>
      <c r="I29" s="89"/>
      <c r="J29" s="89"/>
      <c r="K29" s="90"/>
      <c r="L29" s="90"/>
      <c r="M29" s="90"/>
      <c r="N29" s="90"/>
      <c r="O29" s="90"/>
      <c r="P29" s="90"/>
      <c r="Q29" s="90"/>
      <c r="R29" s="90"/>
    </row>
    <row r="30" spans="1:18" ht="21.75" customHeight="1">
      <c r="A30" s="43"/>
      <c r="B30" s="36"/>
      <c r="C30" s="199" t="s">
        <v>296</v>
      </c>
      <c r="D30" s="95">
        <v>12000</v>
      </c>
      <c r="E30" s="129" t="s">
        <v>110</v>
      </c>
      <c r="F30" s="97" t="s">
        <v>149</v>
      </c>
      <c r="G30" s="89"/>
      <c r="H30" s="89"/>
      <c r="I30" s="89"/>
      <c r="J30" s="89"/>
      <c r="K30" s="90"/>
      <c r="L30" s="90"/>
      <c r="M30" s="90"/>
      <c r="N30" s="90"/>
      <c r="O30" s="90"/>
      <c r="P30" s="90"/>
      <c r="Q30" s="90"/>
      <c r="R30" s="90"/>
    </row>
    <row r="31" spans="1:18" ht="21.75" customHeight="1">
      <c r="A31" s="43"/>
      <c r="B31" s="36"/>
      <c r="C31" s="202" t="s">
        <v>308</v>
      </c>
      <c r="D31" s="95">
        <v>15000</v>
      </c>
      <c r="E31" s="129" t="s">
        <v>110</v>
      </c>
      <c r="F31" s="97" t="s">
        <v>149</v>
      </c>
      <c r="G31" s="89"/>
      <c r="H31" s="89"/>
      <c r="I31" s="89"/>
      <c r="J31" s="89"/>
      <c r="K31" s="90"/>
      <c r="L31" s="90"/>
      <c r="M31" s="90"/>
      <c r="N31" s="90"/>
      <c r="O31" s="90"/>
      <c r="P31" s="90"/>
      <c r="Q31" s="90"/>
      <c r="R31" s="90"/>
    </row>
    <row r="32" spans="1:18" ht="21.75">
      <c r="A32" s="43"/>
      <c r="B32" s="36"/>
      <c r="C32" s="199" t="s">
        <v>310</v>
      </c>
      <c r="D32" s="95">
        <v>30000</v>
      </c>
      <c r="E32" s="129" t="s">
        <v>110</v>
      </c>
      <c r="F32" s="97" t="s">
        <v>149</v>
      </c>
      <c r="G32" s="89"/>
      <c r="H32" s="89"/>
      <c r="I32" s="89"/>
      <c r="J32" s="89"/>
      <c r="K32" s="90"/>
      <c r="L32" s="90"/>
      <c r="M32" s="90"/>
      <c r="N32" s="90"/>
      <c r="O32" s="90"/>
      <c r="P32" s="90"/>
      <c r="Q32" s="90"/>
      <c r="R32" s="90"/>
    </row>
    <row r="33" spans="1:18" ht="21.75">
      <c r="A33" s="43"/>
      <c r="B33" s="36"/>
      <c r="C33" s="199" t="s">
        <v>303</v>
      </c>
      <c r="D33" s="95">
        <v>13600</v>
      </c>
      <c r="E33" s="129" t="s">
        <v>110</v>
      </c>
      <c r="F33" s="97" t="s">
        <v>147</v>
      </c>
      <c r="G33" s="89"/>
      <c r="H33" s="89"/>
      <c r="I33" s="89"/>
      <c r="J33" s="89"/>
      <c r="K33" s="90"/>
      <c r="L33" s="90"/>
      <c r="M33" s="90"/>
      <c r="N33" s="90"/>
      <c r="O33" s="90"/>
      <c r="P33" s="90"/>
      <c r="Q33" s="90"/>
      <c r="R33" s="90"/>
    </row>
    <row r="34" spans="1:18" ht="21.75">
      <c r="A34" s="43"/>
      <c r="B34" s="36"/>
      <c r="C34" s="199" t="s">
        <v>302</v>
      </c>
      <c r="D34" s="95">
        <v>10000</v>
      </c>
      <c r="E34" s="129" t="s">
        <v>110</v>
      </c>
      <c r="F34" s="97" t="s">
        <v>198</v>
      </c>
      <c r="G34" s="89"/>
      <c r="H34" s="89"/>
      <c r="I34" s="89"/>
      <c r="J34" s="89"/>
      <c r="K34" s="90"/>
      <c r="L34" s="90"/>
      <c r="M34" s="90"/>
      <c r="N34" s="90"/>
      <c r="O34" s="90"/>
      <c r="P34" s="90"/>
      <c r="Q34" s="90"/>
      <c r="R34" s="90"/>
    </row>
    <row r="35" spans="1:18" ht="26.25" customHeight="1">
      <c r="A35" s="43"/>
      <c r="B35" s="36"/>
      <c r="C35" s="199" t="s">
        <v>310</v>
      </c>
      <c r="D35" s="95">
        <v>30000</v>
      </c>
      <c r="E35" s="129" t="s">
        <v>110</v>
      </c>
      <c r="F35" s="97" t="s">
        <v>198</v>
      </c>
      <c r="G35" s="89"/>
      <c r="H35" s="89"/>
      <c r="I35" s="89"/>
      <c r="J35" s="89"/>
      <c r="K35" s="90"/>
      <c r="L35" s="90"/>
      <c r="M35" s="90"/>
      <c r="N35" s="90"/>
      <c r="O35" s="90"/>
      <c r="P35" s="90"/>
      <c r="Q35" s="90"/>
      <c r="R35" s="90"/>
    </row>
    <row r="36" spans="1:18" ht="39" customHeight="1">
      <c r="A36" s="43"/>
      <c r="B36" s="36"/>
      <c r="C36" s="199" t="s">
        <v>311</v>
      </c>
      <c r="D36" s="95">
        <v>21000</v>
      </c>
      <c r="E36" s="129" t="s">
        <v>110</v>
      </c>
      <c r="F36" s="97" t="s">
        <v>154</v>
      </c>
      <c r="G36" s="89"/>
      <c r="H36" s="89"/>
      <c r="I36" s="89"/>
      <c r="J36" s="89"/>
      <c r="K36" s="90"/>
      <c r="L36" s="90"/>
      <c r="M36" s="90"/>
      <c r="N36" s="90"/>
      <c r="O36" s="90"/>
      <c r="P36" s="90"/>
      <c r="Q36" s="90"/>
      <c r="R36" s="90"/>
    </row>
    <row r="37" spans="1:18" ht="21.75">
      <c r="A37" s="43"/>
      <c r="B37" s="36"/>
      <c r="C37" s="106" t="s">
        <v>309</v>
      </c>
      <c r="D37" s="95">
        <v>30000</v>
      </c>
      <c r="E37" s="129" t="s">
        <v>110</v>
      </c>
      <c r="F37" s="97" t="s">
        <v>154</v>
      </c>
      <c r="G37" s="89"/>
      <c r="H37" s="89"/>
      <c r="I37" s="89"/>
      <c r="J37" s="89"/>
      <c r="K37" s="90"/>
      <c r="L37" s="90"/>
      <c r="M37" s="90"/>
      <c r="N37" s="90"/>
      <c r="O37" s="90"/>
      <c r="P37" s="90"/>
      <c r="Q37" s="90"/>
      <c r="R37" s="90"/>
    </row>
    <row r="38" spans="1:18" ht="21.75" customHeight="1">
      <c r="A38" s="43"/>
      <c r="B38" s="36"/>
      <c r="C38" s="202" t="s">
        <v>297</v>
      </c>
      <c r="D38" s="95">
        <v>34000</v>
      </c>
      <c r="E38" s="129" t="s">
        <v>110</v>
      </c>
      <c r="F38" s="97" t="s">
        <v>154</v>
      </c>
      <c r="G38" s="89"/>
      <c r="H38" s="89"/>
      <c r="I38" s="89"/>
      <c r="J38" s="89"/>
      <c r="K38" s="90"/>
      <c r="L38" s="90"/>
      <c r="M38" s="90"/>
      <c r="N38" s="90"/>
      <c r="O38" s="90"/>
      <c r="P38" s="90"/>
      <c r="Q38" s="90"/>
      <c r="R38" s="90"/>
    </row>
    <row r="39" spans="1:19" ht="21.75" customHeight="1">
      <c r="A39" s="49"/>
      <c r="B39" s="37"/>
      <c r="C39" s="202" t="s">
        <v>308</v>
      </c>
      <c r="D39" s="95">
        <v>15000</v>
      </c>
      <c r="E39" s="129" t="s">
        <v>110</v>
      </c>
      <c r="F39" s="97" t="s">
        <v>154</v>
      </c>
      <c r="G39" s="89"/>
      <c r="H39" s="89"/>
      <c r="I39" s="89"/>
      <c r="J39" s="89"/>
      <c r="K39" s="90"/>
      <c r="L39" s="90"/>
      <c r="M39" s="90"/>
      <c r="N39" s="90"/>
      <c r="O39" s="90"/>
      <c r="P39" s="90"/>
      <c r="Q39" s="90"/>
      <c r="R39" s="90"/>
      <c r="S39" s="200"/>
    </row>
    <row r="40" spans="1:19" ht="21.75" customHeight="1">
      <c r="A40" s="77"/>
      <c r="B40" s="74"/>
      <c r="C40" s="252"/>
      <c r="D40" s="40"/>
      <c r="E40" s="151"/>
      <c r="F40" s="41"/>
      <c r="G40" s="113"/>
      <c r="H40" s="113"/>
      <c r="I40" s="113"/>
      <c r="J40" s="113"/>
      <c r="K40" s="114"/>
      <c r="L40" s="114"/>
      <c r="M40" s="114"/>
      <c r="N40" s="114"/>
      <c r="O40" s="114"/>
      <c r="P40" s="114"/>
      <c r="Q40" s="114"/>
      <c r="R40" s="114"/>
      <c r="S40" s="7"/>
    </row>
    <row r="41" spans="1:19" ht="21.75" customHeight="1">
      <c r="A41" s="77"/>
      <c r="B41" s="74"/>
      <c r="C41" s="252"/>
      <c r="D41" s="40"/>
      <c r="E41" s="151"/>
      <c r="F41" s="41"/>
      <c r="G41" s="113"/>
      <c r="H41" s="113"/>
      <c r="I41" s="113"/>
      <c r="J41" s="113"/>
      <c r="K41" s="114"/>
      <c r="L41" s="114"/>
      <c r="M41" s="114"/>
      <c r="N41" s="114"/>
      <c r="O41" s="114"/>
      <c r="P41" s="114"/>
      <c r="Q41" s="114"/>
      <c r="R41" s="114"/>
      <c r="S41" s="7"/>
    </row>
    <row r="42" spans="1:19" ht="21.75" customHeight="1">
      <c r="A42" s="311">
        <v>23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7"/>
    </row>
    <row r="43" spans="1:19" ht="21.75" customHeight="1">
      <c r="A43" s="309" t="s">
        <v>15</v>
      </c>
      <c r="B43" s="292" t="s">
        <v>16</v>
      </c>
      <c r="C43" s="280" t="s">
        <v>6</v>
      </c>
      <c r="D43" s="100" t="s">
        <v>13</v>
      </c>
      <c r="E43" s="280" t="s">
        <v>84</v>
      </c>
      <c r="F43" s="282" t="s">
        <v>5</v>
      </c>
      <c r="G43" s="279" t="s">
        <v>155</v>
      </c>
      <c r="H43" s="279"/>
      <c r="I43" s="279"/>
      <c r="J43" s="279" t="s">
        <v>263</v>
      </c>
      <c r="K43" s="279"/>
      <c r="L43" s="279"/>
      <c r="M43" s="279"/>
      <c r="N43" s="279"/>
      <c r="O43" s="279"/>
      <c r="P43" s="279"/>
      <c r="Q43" s="279"/>
      <c r="R43" s="279"/>
      <c r="S43" s="7"/>
    </row>
    <row r="44" spans="1:19" ht="21.75" customHeight="1">
      <c r="A44" s="310"/>
      <c r="B44" s="291"/>
      <c r="C44" s="284"/>
      <c r="D44" s="87" t="s">
        <v>17</v>
      </c>
      <c r="E44" s="285"/>
      <c r="F44" s="284"/>
      <c r="G44" s="88" t="s">
        <v>96</v>
      </c>
      <c r="H44" s="88" t="s">
        <v>97</v>
      </c>
      <c r="I44" s="88" t="s">
        <v>98</v>
      </c>
      <c r="J44" s="88" t="s">
        <v>99</v>
      </c>
      <c r="K44" s="88" t="s">
        <v>100</v>
      </c>
      <c r="L44" s="88" t="s">
        <v>101</v>
      </c>
      <c r="M44" s="88" t="s">
        <v>102</v>
      </c>
      <c r="N44" s="88" t="s">
        <v>103</v>
      </c>
      <c r="O44" s="88" t="s">
        <v>104</v>
      </c>
      <c r="P44" s="88" t="s">
        <v>105</v>
      </c>
      <c r="Q44" s="88" t="s">
        <v>106</v>
      </c>
      <c r="R44" s="88" t="s">
        <v>107</v>
      </c>
      <c r="S44" s="7"/>
    </row>
    <row r="45" spans="1:18" ht="21.75" customHeight="1">
      <c r="A45" s="43" t="s">
        <v>316</v>
      </c>
      <c r="B45" s="334" t="s">
        <v>82</v>
      </c>
      <c r="C45" s="199" t="s">
        <v>298</v>
      </c>
      <c r="D45" s="95">
        <v>18000</v>
      </c>
      <c r="E45" s="129" t="s">
        <v>110</v>
      </c>
      <c r="F45" s="97" t="s">
        <v>154</v>
      </c>
      <c r="G45" s="89"/>
      <c r="H45" s="89"/>
      <c r="I45" s="89"/>
      <c r="J45" s="89"/>
      <c r="K45" s="90"/>
      <c r="L45" s="90"/>
      <c r="M45" s="90"/>
      <c r="N45" s="90"/>
      <c r="O45" s="90"/>
      <c r="P45" s="90"/>
      <c r="Q45" s="90"/>
      <c r="R45" s="90"/>
    </row>
    <row r="46" spans="1:18" ht="21.75" customHeight="1">
      <c r="A46" s="201"/>
      <c r="B46" s="335"/>
      <c r="C46" s="202" t="s">
        <v>299</v>
      </c>
      <c r="D46" s="149">
        <v>10000</v>
      </c>
      <c r="E46" s="148" t="s">
        <v>110</v>
      </c>
      <c r="F46" s="97" t="s">
        <v>154</v>
      </c>
      <c r="G46" s="89"/>
      <c r="H46" s="89"/>
      <c r="I46" s="89"/>
      <c r="J46" s="89"/>
      <c r="K46" s="90"/>
      <c r="L46" s="90"/>
      <c r="M46" s="90"/>
      <c r="N46" s="90"/>
      <c r="O46" s="90"/>
      <c r="P46" s="90"/>
      <c r="Q46" s="90"/>
      <c r="R46" s="90"/>
    </row>
    <row r="47" spans="1:18" ht="21.75" customHeight="1">
      <c r="A47" s="43"/>
      <c r="B47" s="36"/>
      <c r="C47" s="202" t="s">
        <v>300</v>
      </c>
      <c r="D47" s="149">
        <v>43400</v>
      </c>
      <c r="E47" s="148" t="s">
        <v>110</v>
      </c>
      <c r="F47" s="97" t="s">
        <v>154</v>
      </c>
      <c r="G47" s="89"/>
      <c r="H47" s="89"/>
      <c r="I47" s="89"/>
      <c r="J47" s="89"/>
      <c r="K47" s="90"/>
      <c r="L47" s="90"/>
      <c r="M47" s="90"/>
      <c r="N47" s="90"/>
      <c r="O47" s="90"/>
      <c r="P47" s="90"/>
      <c r="Q47" s="90"/>
      <c r="R47" s="90"/>
    </row>
    <row r="48" spans="1:18" ht="21.75" customHeight="1">
      <c r="A48" s="49"/>
      <c r="B48" s="37"/>
      <c r="C48" s="199" t="s">
        <v>301</v>
      </c>
      <c r="D48" s="95">
        <v>50000</v>
      </c>
      <c r="E48" s="129" t="s">
        <v>110</v>
      </c>
      <c r="F48" s="97" t="s">
        <v>154</v>
      </c>
      <c r="G48" s="89"/>
      <c r="H48" s="89"/>
      <c r="I48" s="89"/>
      <c r="J48" s="89"/>
      <c r="K48" s="90"/>
      <c r="L48" s="90"/>
      <c r="M48" s="90"/>
      <c r="N48" s="90"/>
      <c r="O48" s="90"/>
      <c r="P48" s="90"/>
      <c r="Q48" s="90"/>
      <c r="R48" s="90"/>
    </row>
    <row r="50" spans="1:18" ht="21.75" customHeight="1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</row>
    <row r="66" spans="1:18" ht="21.75" customHeight="1">
      <c r="A66" s="294">
        <v>24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</row>
    <row r="67" spans="1:18" ht="21.7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</sheetData>
  <sheetProtection/>
  <mergeCells count="25">
    <mergeCell ref="A43:A44"/>
    <mergeCell ref="B43:B44"/>
    <mergeCell ref="C43:C44"/>
    <mergeCell ref="E43:E44"/>
    <mergeCell ref="F43:F44"/>
    <mergeCell ref="F4:F5"/>
    <mergeCell ref="A4:A5"/>
    <mergeCell ref="B4:B5"/>
    <mergeCell ref="C4:C5"/>
    <mergeCell ref="E4:E5"/>
    <mergeCell ref="A66:R66"/>
    <mergeCell ref="G43:I43"/>
    <mergeCell ref="J43:R43"/>
    <mergeCell ref="B45:B46"/>
    <mergeCell ref="A20:R20"/>
    <mergeCell ref="A42:R42"/>
    <mergeCell ref="G4:I4"/>
    <mergeCell ref="C23:C24"/>
    <mergeCell ref="E23:E24"/>
    <mergeCell ref="F23:F24"/>
    <mergeCell ref="G23:I23"/>
    <mergeCell ref="J23:R23"/>
    <mergeCell ref="J4:R4"/>
    <mergeCell ref="A23:A24"/>
    <mergeCell ref="B23:B2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rowBreaks count="1" manualBreakCount="1">
    <brk id="2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R16" sqref="R16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61" t="s">
        <v>141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61" t="s">
        <v>142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5:L15"/>
    <mergeCell ref="A13:L13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595"/>
  <sheetViews>
    <sheetView view="pageBreakPreview" zoomScaleNormal="90" zoomScaleSheetLayoutView="100" zoomScalePageLayoutView="0" workbookViewId="0" topLeftCell="A40">
      <selection activeCell="A63" sqref="A63"/>
    </sheetView>
  </sheetViews>
  <sheetFormatPr defaultColWidth="9.140625" defaultRowHeight="21.75"/>
  <cols>
    <col min="1" max="1" width="63.8515625" style="52" bestFit="1" customWidth="1"/>
    <col min="2" max="2" width="9.140625" style="52" customWidth="1"/>
    <col min="3" max="3" width="12.421875" style="52" customWidth="1"/>
    <col min="4" max="4" width="14.57421875" style="52" customWidth="1"/>
    <col min="5" max="5" width="13.8515625" style="52" bestFit="1" customWidth="1"/>
    <col min="6" max="6" width="12.57421875" style="52" customWidth="1"/>
    <col min="7" max="7" width="11.7109375" style="182" customWidth="1"/>
    <col min="8" max="8" width="18.57421875" style="52" customWidth="1"/>
  </cols>
  <sheetData>
    <row r="1" ht="22.5">
      <c r="H1" s="165" t="s">
        <v>146</v>
      </c>
    </row>
    <row r="2" spans="1:8" ht="18.75" customHeight="1">
      <c r="A2" s="270" t="s">
        <v>139</v>
      </c>
      <c r="B2" s="270"/>
      <c r="C2" s="270"/>
      <c r="D2" s="270"/>
      <c r="E2" s="270"/>
      <c r="F2" s="270"/>
      <c r="G2" s="270"/>
      <c r="H2" s="270"/>
    </row>
    <row r="3" spans="1:8" ht="21.75">
      <c r="A3" s="270" t="s">
        <v>208</v>
      </c>
      <c r="B3" s="270"/>
      <c r="C3" s="270"/>
      <c r="D3" s="270"/>
      <c r="E3" s="270"/>
      <c r="F3" s="270"/>
      <c r="G3" s="270"/>
      <c r="H3" s="270"/>
    </row>
    <row r="4" spans="1:8" ht="21.75">
      <c r="A4" s="270" t="s">
        <v>18</v>
      </c>
      <c r="B4" s="270"/>
      <c r="C4" s="270"/>
      <c r="D4" s="270"/>
      <c r="E4" s="270"/>
      <c r="F4" s="270"/>
      <c r="G4" s="270"/>
      <c r="H4" s="270"/>
    </row>
    <row r="5" spans="1:8" ht="24.75" customHeight="1">
      <c r="A5" s="54"/>
      <c r="B5" s="54"/>
      <c r="C5" s="54"/>
      <c r="D5" s="54"/>
      <c r="E5" s="54"/>
      <c r="F5" s="54"/>
      <c r="G5" s="183"/>
      <c r="H5" s="54"/>
    </row>
    <row r="6" spans="1:8" s="12" customFormat="1" ht="20.25" customHeight="1">
      <c r="A6" s="56" t="s">
        <v>11</v>
      </c>
      <c r="B6" s="262" t="s">
        <v>12</v>
      </c>
      <c r="C6" s="263"/>
      <c r="D6" s="262" t="s">
        <v>134</v>
      </c>
      <c r="E6" s="263"/>
      <c r="F6" s="56" t="s">
        <v>13</v>
      </c>
      <c r="G6" s="184" t="s">
        <v>135</v>
      </c>
      <c r="H6" s="264" t="s">
        <v>136</v>
      </c>
    </row>
    <row r="7" spans="1:8" s="12" customFormat="1" ht="21">
      <c r="A7" s="57"/>
      <c r="B7" s="55" t="s">
        <v>16</v>
      </c>
      <c r="C7" s="164" t="s">
        <v>145</v>
      </c>
      <c r="D7" s="55" t="s">
        <v>137</v>
      </c>
      <c r="E7" s="55" t="s">
        <v>138</v>
      </c>
      <c r="F7" s="57" t="s">
        <v>17</v>
      </c>
      <c r="G7" s="185" t="s">
        <v>13</v>
      </c>
      <c r="H7" s="265"/>
    </row>
    <row r="8" spans="1:8" s="13" customFormat="1" ht="23.25">
      <c r="A8" s="79" t="s">
        <v>47</v>
      </c>
      <c r="B8" s="58"/>
      <c r="C8" s="58"/>
      <c r="D8" s="58"/>
      <c r="E8" s="58"/>
      <c r="F8" s="58"/>
      <c r="G8" s="186"/>
      <c r="H8" s="58"/>
    </row>
    <row r="9" spans="1:13" s="14" customFormat="1" ht="21.75">
      <c r="A9" s="71" t="s">
        <v>48</v>
      </c>
      <c r="B9" s="51">
        <v>2</v>
      </c>
      <c r="C9" s="51">
        <v>4</v>
      </c>
      <c r="D9" s="83">
        <f>B9*100/B59</f>
        <v>4.166666666666667</v>
      </c>
      <c r="E9" s="83">
        <f>C9*100/C59</f>
        <v>5.47945205479452</v>
      </c>
      <c r="F9" s="59">
        <f>500000+208000+500000+329000</f>
        <v>1537000</v>
      </c>
      <c r="G9" s="136">
        <f>F9*100/F59</f>
        <v>4.746867206621524</v>
      </c>
      <c r="H9" s="59" t="s">
        <v>149</v>
      </c>
      <c r="M9" s="73"/>
    </row>
    <row r="10" spans="1:8" s="14" customFormat="1" ht="21.75">
      <c r="A10" s="71" t="s">
        <v>49</v>
      </c>
      <c r="B10" s="51">
        <v>0</v>
      </c>
      <c r="C10" s="51">
        <v>0</v>
      </c>
      <c r="D10" s="83">
        <f>B10*100/B59</f>
        <v>0</v>
      </c>
      <c r="E10" s="83">
        <f>C10*100/C59</f>
        <v>0</v>
      </c>
      <c r="F10" s="59">
        <v>0</v>
      </c>
      <c r="G10" s="136">
        <f>F10*100/F59</f>
        <v>0</v>
      </c>
      <c r="H10" s="59" t="s">
        <v>149</v>
      </c>
    </row>
    <row r="11" spans="1:14" s="14" customFormat="1" ht="42">
      <c r="A11" s="72" t="s">
        <v>50</v>
      </c>
      <c r="B11" s="51">
        <v>0</v>
      </c>
      <c r="C11" s="51">
        <v>0</v>
      </c>
      <c r="D11" s="138">
        <f>B11*100/B59</f>
        <v>0</v>
      </c>
      <c r="E11" s="138">
        <f>C11*100/C59</f>
        <v>0</v>
      </c>
      <c r="F11" s="139">
        <v>0</v>
      </c>
      <c r="G11" s="138">
        <f>F11*100/F59</f>
        <v>0</v>
      </c>
      <c r="H11" s="59" t="s">
        <v>149</v>
      </c>
      <c r="N11" s="73"/>
    </row>
    <row r="12" spans="1:8" s="14" customFormat="1" ht="42">
      <c r="A12" s="72" t="s">
        <v>51</v>
      </c>
      <c r="B12" s="147">
        <v>2</v>
      </c>
      <c r="C12" s="147">
        <v>3</v>
      </c>
      <c r="D12" s="138">
        <f>B12*100/B59</f>
        <v>4.166666666666667</v>
      </c>
      <c r="E12" s="138">
        <f>C12*100/C59</f>
        <v>4.109589041095891</v>
      </c>
      <c r="F12" s="139">
        <f>500000+500000+95000</f>
        <v>1095000</v>
      </c>
      <c r="G12" s="138">
        <f>F12*100/F59</f>
        <v>3.381795439980852</v>
      </c>
      <c r="H12" s="59" t="s">
        <v>149</v>
      </c>
    </row>
    <row r="13" spans="1:8" s="14" customFormat="1" ht="21.75">
      <c r="A13" s="71" t="s">
        <v>52</v>
      </c>
      <c r="B13" s="51">
        <v>1</v>
      </c>
      <c r="C13" s="51">
        <v>2</v>
      </c>
      <c r="D13" s="83">
        <f>B13*100/B59</f>
        <v>2.0833333333333335</v>
      </c>
      <c r="E13" s="83">
        <f>C13*100/C59</f>
        <v>2.73972602739726</v>
      </c>
      <c r="F13" s="59">
        <f>267000+233000</f>
        <v>500000</v>
      </c>
      <c r="G13" s="136">
        <f>F13*100/F59</f>
        <v>1.544198831041485</v>
      </c>
      <c r="H13" s="59" t="s">
        <v>149</v>
      </c>
    </row>
    <row r="14" spans="1:8" s="2" customFormat="1" ht="21">
      <c r="A14" s="55" t="s">
        <v>10</v>
      </c>
      <c r="B14" s="60">
        <f>SUM(B9:B13)</f>
        <v>5</v>
      </c>
      <c r="C14" s="60">
        <f>SUM(C9:C13)</f>
        <v>9</v>
      </c>
      <c r="D14" s="135">
        <f>SUM(D9:D13)</f>
        <v>10.416666666666668</v>
      </c>
      <c r="E14" s="135">
        <f>SUM(E9:E13)</f>
        <v>12.328767123287673</v>
      </c>
      <c r="F14" s="60">
        <f>SUM(F9:F13)</f>
        <v>3132000</v>
      </c>
      <c r="G14" s="137">
        <f>F14*100/F59</f>
        <v>9.672861477643862</v>
      </c>
      <c r="H14" s="60"/>
    </row>
    <row r="15" spans="1:8" ht="21.75">
      <c r="A15" s="80" t="s">
        <v>53</v>
      </c>
      <c r="B15" s="58"/>
      <c r="C15" s="58"/>
      <c r="D15" s="58"/>
      <c r="E15" s="58"/>
      <c r="F15" s="58"/>
      <c r="G15" s="186"/>
      <c r="H15" s="58"/>
    </row>
    <row r="16" spans="1:8" ht="61.5" customHeight="1">
      <c r="A16" s="72" t="s">
        <v>54</v>
      </c>
      <c r="B16" s="51">
        <v>0</v>
      </c>
      <c r="C16" s="51">
        <v>0</v>
      </c>
      <c r="D16" s="136">
        <f>B16*100/B59</f>
        <v>0</v>
      </c>
      <c r="E16" s="136">
        <f>C16*100/C59</f>
        <v>0</v>
      </c>
      <c r="F16" s="59">
        <v>0</v>
      </c>
      <c r="G16" s="140">
        <f>F16*100/F59</f>
        <v>0</v>
      </c>
      <c r="H16" s="84" t="s">
        <v>161</v>
      </c>
    </row>
    <row r="17" spans="1:8" ht="42.75" customHeight="1">
      <c r="A17" s="72" t="s">
        <v>55</v>
      </c>
      <c r="B17" s="51">
        <v>1</v>
      </c>
      <c r="C17" s="51">
        <v>1</v>
      </c>
      <c r="D17" s="136">
        <f>B17*100/B59</f>
        <v>2.0833333333333335</v>
      </c>
      <c r="E17" s="136">
        <f>C17*100/C59</f>
        <v>1.36986301369863</v>
      </c>
      <c r="F17" s="59">
        <v>50000</v>
      </c>
      <c r="G17" s="140">
        <f>F17*100/F59</f>
        <v>0.1544198831041485</v>
      </c>
      <c r="H17" s="84" t="s">
        <v>161</v>
      </c>
    </row>
    <row r="18" spans="1:8" ht="41.25" customHeight="1">
      <c r="A18" s="72" t="s">
        <v>56</v>
      </c>
      <c r="B18" s="51">
        <v>1</v>
      </c>
      <c r="C18" s="51">
        <v>1</v>
      </c>
      <c r="D18" s="136">
        <f>B18*100/B59</f>
        <v>2.0833333333333335</v>
      </c>
      <c r="E18" s="136">
        <f>C18*100/C59</f>
        <v>1.36986301369863</v>
      </c>
      <c r="F18" s="59">
        <v>100000</v>
      </c>
      <c r="G18" s="140">
        <f>F18*100/F59</f>
        <v>0.308839766208297</v>
      </c>
      <c r="H18" s="84" t="s">
        <v>161</v>
      </c>
    </row>
    <row r="19" spans="1:8" ht="23.25">
      <c r="A19" s="71" t="s">
        <v>57</v>
      </c>
      <c r="B19" s="61">
        <v>0</v>
      </c>
      <c r="C19" s="61">
        <v>0</v>
      </c>
      <c r="D19" s="136">
        <f>B19*100/B59</f>
        <v>0</v>
      </c>
      <c r="E19" s="136">
        <f>C19*100/C59</f>
        <v>0</v>
      </c>
      <c r="F19" s="59">
        <v>0</v>
      </c>
      <c r="G19" s="140">
        <f>F19*100/F59</f>
        <v>0</v>
      </c>
      <c r="H19" s="84" t="s">
        <v>161</v>
      </c>
    </row>
    <row r="20" spans="1:8" s="2" customFormat="1" ht="21">
      <c r="A20" s="55" t="s">
        <v>10</v>
      </c>
      <c r="B20" s="55">
        <f>SUM(B16:B19)</f>
        <v>2</v>
      </c>
      <c r="C20" s="55">
        <f>SUM(C16:C19)</f>
        <v>2</v>
      </c>
      <c r="D20" s="137">
        <f>SUM(D16:D19)</f>
        <v>4.166666666666667</v>
      </c>
      <c r="E20" s="137">
        <f>SUM(E16:E19)</f>
        <v>2.73972602739726</v>
      </c>
      <c r="F20" s="60">
        <f>SUM(F16:F19)</f>
        <v>150000</v>
      </c>
      <c r="G20" s="137">
        <f>F20*100/F59</f>
        <v>0.46325964931244545</v>
      </c>
      <c r="H20" s="60"/>
    </row>
    <row r="21" spans="1:8" s="2" customFormat="1" ht="16.5" customHeight="1">
      <c r="A21" s="267">
        <v>3</v>
      </c>
      <c r="B21" s="267"/>
      <c r="C21" s="267"/>
      <c r="D21" s="267"/>
      <c r="E21" s="267"/>
      <c r="F21" s="267"/>
      <c r="G21" s="267"/>
      <c r="H21" s="267"/>
    </row>
    <row r="22" spans="1:8" s="2" customFormat="1" ht="21">
      <c r="A22" s="56" t="s">
        <v>11</v>
      </c>
      <c r="B22" s="262" t="s">
        <v>12</v>
      </c>
      <c r="C22" s="263"/>
      <c r="D22" s="262" t="s">
        <v>134</v>
      </c>
      <c r="E22" s="263"/>
      <c r="F22" s="56" t="s">
        <v>13</v>
      </c>
      <c r="G22" s="184" t="s">
        <v>135</v>
      </c>
      <c r="H22" s="264" t="s">
        <v>136</v>
      </c>
    </row>
    <row r="23" spans="1:8" s="2" customFormat="1" ht="21">
      <c r="A23" s="57"/>
      <c r="B23" s="55" t="s">
        <v>16</v>
      </c>
      <c r="C23" s="164" t="s">
        <v>145</v>
      </c>
      <c r="D23" s="55" t="s">
        <v>137</v>
      </c>
      <c r="E23" s="55" t="s">
        <v>138</v>
      </c>
      <c r="F23" s="57" t="s">
        <v>17</v>
      </c>
      <c r="G23" s="185" t="s">
        <v>13</v>
      </c>
      <c r="H23" s="265"/>
    </row>
    <row r="24" spans="1:8" s="2" customFormat="1" ht="22.5">
      <c r="A24" s="79" t="s">
        <v>58</v>
      </c>
      <c r="B24" s="58"/>
      <c r="C24" s="58"/>
      <c r="D24" s="58"/>
      <c r="E24" s="58"/>
      <c r="F24" s="58"/>
      <c r="G24" s="186"/>
      <c r="H24" s="58"/>
    </row>
    <row r="25" spans="1:8" s="2" customFormat="1" ht="43.5">
      <c r="A25" s="72" t="s">
        <v>59</v>
      </c>
      <c r="B25" s="51">
        <v>5</v>
      </c>
      <c r="C25" s="51">
        <v>5</v>
      </c>
      <c r="D25" s="140">
        <f>B25*100/B59</f>
        <v>10.416666666666666</v>
      </c>
      <c r="E25" s="140">
        <f>C25*100/C59</f>
        <v>6.8493150684931505</v>
      </c>
      <c r="F25" s="134">
        <f>50000+100000+30000+350000+60000</f>
        <v>590000</v>
      </c>
      <c r="G25" s="140">
        <f>F25*100/F59</f>
        <v>1.8221546206289523</v>
      </c>
      <c r="H25" s="208" t="s">
        <v>209</v>
      </c>
    </row>
    <row r="26" spans="1:8" s="2" customFormat="1" ht="22.5">
      <c r="A26" s="71" t="s">
        <v>60</v>
      </c>
      <c r="B26" s="51">
        <v>1</v>
      </c>
      <c r="C26" s="51">
        <v>1</v>
      </c>
      <c r="D26" s="140">
        <f>B26*100/B59</f>
        <v>2.0833333333333335</v>
      </c>
      <c r="E26" s="140">
        <f>C26*100/C59</f>
        <v>1.36986301369863</v>
      </c>
      <c r="F26" s="134">
        <f>40000</f>
        <v>40000</v>
      </c>
      <c r="G26" s="140">
        <f>F26*100/F59</f>
        <v>0.12353590648331879</v>
      </c>
      <c r="H26" s="51" t="s">
        <v>19</v>
      </c>
    </row>
    <row r="27" spans="1:8" s="2" customFormat="1" ht="43.5">
      <c r="A27" s="72" t="s">
        <v>61</v>
      </c>
      <c r="B27" s="51">
        <v>4</v>
      </c>
      <c r="C27" s="51">
        <v>4</v>
      </c>
      <c r="D27" s="140">
        <f>B27*100/B59</f>
        <v>8.333333333333334</v>
      </c>
      <c r="E27" s="140">
        <f>C27*100/C59</f>
        <v>5.47945205479452</v>
      </c>
      <c r="F27" s="163">
        <f>100000+16800000+169200+5000000</f>
        <v>22069200</v>
      </c>
      <c r="G27" s="140">
        <f>F27*100/F59</f>
        <v>68.15846568404147</v>
      </c>
      <c r="H27" s="84" t="s">
        <v>161</v>
      </c>
    </row>
    <row r="28" spans="1:8" s="2" customFormat="1" ht="43.5">
      <c r="A28" s="72" t="s">
        <v>62</v>
      </c>
      <c r="B28" s="51">
        <v>1</v>
      </c>
      <c r="C28" s="51">
        <v>1</v>
      </c>
      <c r="D28" s="140">
        <f>B28*100/B59</f>
        <v>2.0833333333333335</v>
      </c>
      <c r="E28" s="140">
        <f>C28*100/C59</f>
        <v>1.36986301369863</v>
      </c>
      <c r="F28" s="134">
        <f>100000+50000</f>
        <v>150000</v>
      </c>
      <c r="G28" s="140">
        <f>F28*100/F59</f>
        <v>0.46325964931244545</v>
      </c>
      <c r="H28" s="51" t="s">
        <v>19</v>
      </c>
    </row>
    <row r="29" spans="1:8" s="2" customFormat="1" ht="22.5">
      <c r="A29" s="71" t="s">
        <v>63</v>
      </c>
      <c r="B29" s="51">
        <v>0</v>
      </c>
      <c r="C29" s="51">
        <v>0</v>
      </c>
      <c r="D29" s="140">
        <f>B29*100/B59</f>
        <v>0</v>
      </c>
      <c r="E29" s="140">
        <f>C29*100/C59</f>
        <v>0</v>
      </c>
      <c r="F29" s="134">
        <v>0</v>
      </c>
      <c r="G29" s="140">
        <f>F29*100/F59</f>
        <v>0</v>
      </c>
      <c r="H29" s="51" t="s">
        <v>19</v>
      </c>
    </row>
    <row r="30" spans="1:8" s="2" customFormat="1" ht="21">
      <c r="A30" s="55" t="s">
        <v>10</v>
      </c>
      <c r="B30" s="60">
        <f>SUM(B25:B29)</f>
        <v>11</v>
      </c>
      <c r="C30" s="60">
        <f>SUM(C25:C29)</f>
        <v>11</v>
      </c>
      <c r="D30" s="137">
        <f>SUM(D25:D29)</f>
        <v>22.916666666666668</v>
      </c>
      <c r="E30" s="137">
        <f>SUM(E25:E29)</f>
        <v>15.06849315068493</v>
      </c>
      <c r="F30" s="60">
        <f>SUM(F25:F29)</f>
        <v>22849200</v>
      </c>
      <c r="G30" s="137">
        <f>F30*100/F59</f>
        <v>70.5674158604662</v>
      </c>
      <c r="H30" s="60"/>
    </row>
    <row r="31" spans="1:8" ht="23.25">
      <c r="A31" s="78" t="s">
        <v>64</v>
      </c>
      <c r="B31" s="62"/>
      <c r="C31" s="62"/>
      <c r="D31" s="63"/>
      <c r="E31" s="63"/>
      <c r="F31" s="58"/>
      <c r="G31" s="186"/>
      <c r="H31" s="58"/>
    </row>
    <row r="32" spans="1:8" ht="23.25">
      <c r="A32" s="71" t="s">
        <v>65</v>
      </c>
      <c r="B32" s="64">
        <v>3</v>
      </c>
      <c r="C32" s="64">
        <v>3</v>
      </c>
      <c r="D32" s="140">
        <f>B32*100/B59</f>
        <v>6.25</v>
      </c>
      <c r="E32" s="140">
        <f>C32*100/C59</f>
        <v>4.109589041095891</v>
      </c>
      <c r="F32" s="134">
        <f>300000+2000000+320000</f>
        <v>2620000</v>
      </c>
      <c r="G32" s="140">
        <f>F32*100/F59</f>
        <v>8.09160187465738</v>
      </c>
      <c r="H32" s="64" t="s">
        <v>147</v>
      </c>
    </row>
    <row r="33" spans="1:8" ht="23.25">
      <c r="A33" s="71" t="s">
        <v>66</v>
      </c>
      <c r="B33" s="64">
        <v>0</v>
      </c>
      <c r="C33" s="64">
        <v>0</v>
      </c>
      <c r="D33" s="140">
        <f>B33*100/B59</f>
        <v>0</v>
      </c>
      <c r="E33" s="140">
        <f>C33*100/C59</f>
        <v>0</v>
      </c>
      <c r="F33" s="134">
        <v>0</v>
      </c>
      <c r="G33" s="140">
        <f>F33*100/F59</f>
        <v>0</v>
      </c>
      <c r="H33" s="64" t="s">
        <v>147</v>
      </c>
    </row>
    <row r="34" spans="1:8" ht="23.25">
      <c r="A34" s="71" t="s">
        <v>67</v>
      </c>
      <c r="B34" s="64">
        <v>0</v>
      </c>
      <c r="C34" s="64">
        <v>0</v>
      </c>
      <c r="D34" s="140">
        <f>B34*100/B59</f>
        <v>0</v>
      </c>
      <c r="E34" s="140">
        <f>C34*100/C59</f>
        <v>0</v>
      </c>
      <c r="F34" s="134">
        <v>0</v>
      </c>
      <c r="G34" s="140">
        <f>F34*100/F59</f>
        <v>0</v>
      </c>
      <c r="H34" s="64" t="s">
        <v>147</v>
      </c>
    </row>
    <row r="35" spans="1:8" ht="23.25">
      <c r="A35" s="71" t="s">
        <v>68</v>
      </c>
      <c r="B35" s="64">
        <v>3</v>
      </c>
      <c r="C35" s="64">
        <v>3</v>
      </c>
      <c r="D35" s="140">
        <f>B35*100/B59</f>
        <v>6.25</v>
      </c>
      <c r="E35" s="140">
        <f>C35*100/C59</f>
        <v>4.109589041095891</v>
      </c>
      <c r="F35" s="134">
        <f>180000+74000+330000</f>
        <v>584000</v>
      </c>
      <c r="G35" s="140">
        <f>F35*100/F59</f>
        <v>1.8036242346564544</v>
      </c>
      <c r="H35" s="64" t="s">
        <v>203</v>
      </c>
    </row>
    <row r="36" spans="1:8" ht="44.25">
      <c r="A36" s="72" t="s">
        <v>69</v>
      </c>
      <c r="B36" s="59">
        <v>1</v>
      </c>
      <c r="C36" s="59">
        <v>1</v>
      </c>
      <c r="D36" s="140">
        <f>B36*100/B59</f>
        <v>2.0833333333333335</v>
      </c>
      <c r="E36" s="140">
        <f>C36*100/C59</f>
        <v>1.36986301369863</v>
      </c>
      <c r="F36" s="134">
        <f>20000</f>
        <v>20000</v>
      </c>
      <c r="G36" s="140">
        <f>F36*100/F59</f>
        <v>0.061767953241659394</v>
      </c>
      <c r="H36" s="64" t="s">
        <v>147</v>
      </c>
    </row>
    <row r="37" spans="1:8" s="2" customFormat="1" ht="21">
      <c r="A37" s="55" t="s">
        <v>10</v>
      </c>
      <c r="B37" s="60">
        <f>SUM(B32:B36)</f>
        <v>7</v>
      </c>
      <c r="C37" s="60">
        <f>SUM(C32:C36)</f>
        <v>7</v>
      </c>
      <c r="D37" s="137">
        <f>SUM(D32:D36)</f>
        <v>14.583333333333334</v>
      </c>
      <c r="E37" s="137">
        <f>SUM(E32:E36)</f>
        <v>9.589041095890412</v>
      </c>
      <c r="F37" s="60">
        <f>SUM(F32:F36)</f>
        <v>3224000</v>
      </c>
      <c r="G37" s="137">
        <f>F37*100/F59</f>
        <v>9.956994062555495</v>
      </c>
      <c r="H37" s="60"/>
    </row>
    <row r="38" spans="1:8" s="2" customFormat="1" ht="21">
      <c r="A38" s="65"/>
      <c r="B38" s="66"/>
      <c r="C38" s="66"/>
      <c r="D38" s="66"/>
      <c r="E38" s="66"/>
      <c r="F38" s="66"/>
      <c r="G38" s="187"/>
      <c r="H38" s="66"/>
    </row>
    <row r="39" spans="1:8" s="2" customFormat="1" ht="21">
      <c r="A39" s="65"/>
      <c r="B39" s="66"/>
      <c r="C39" s="66"/>
      <c r="D39" s="66"/>
      <c r="E39" s="66"/>
      <c r="F39" s="66"/>
      <c r="G39" s="187"/>
      <c r="H39" s="66"/>
    </row>
    <row r="40" spans="1:8" s="2" customFormat="1" ht="21">
      <c r="A40" s="65"/>
      <c r="B40" s="66"/>
      <c r="C40" s="66"/>
      <c r="D40" s="66"/>
      <c r="E40" s="66"/>
      <c r="F40" s="66"/>
      <c r="G40" s="187"/>
      <c r="H40" s="66"/>
    </row>
    <row r="41" spans="1:8" s="2" customFormat="1" ht="21">
      <c r="A41" s="65"/>
      <c r="B41" s="66"/>
      <c r="C41" s="66"/>
      <c r="D41" s="66"/>
      <c r="E41" s="66"/>
      <c r="F41" s="66"/>
      <c r="G41" s="187"/>
      <c r="H41" s="66"/>
    </row>
    <row r="42" spans="1:8" s="2" customFormat="1" ht="21">
      <c r="A42" s="267">
        <v>4</v>
      </c>
      <c r="B42" s="267"/>
      <c r="C42" s="267"/>
      <c r="D42" s="267"/>
      <c r="E42" s="267"/>
      <c r="F42" s="267"/>
      <c r="G42" s="267"/>
      <c r="H42" s="267"/>
    </row>
    <row r="43" spans="1:8" s="2" customFormat="1" ht="21">
      <c r="A43" s="65"/>
      <c r="B43" s="65"/>
      <c r="C43" s="65"/>
      <c r="D43" s="65"/>
      <c r="E43" s="65"/>
      <c r="F43" s="65"/>
      <c r="G43" s="187"/>
      <c r="H43" s="65"/>
    </row>
    <row r="44" spans="1:8" s="2" customFormat="1" ht="21">
      <c r="A44" s="56" t="s">
        <v>11</v>
      </c>
      <c r="B44" s="262" t="s">
        <v>12</v>
      </c>
      <c r="C44" s="263"/>
      <c r="D44" s="262" t="s">
        <v>134</v>
      </c>
      <c r="E44" s="263"/>
      <c r="F44" s="56" t="s">
        <v>13</v>
      </c>
      <c r="G44" s="184" t="s">
        <v>135</v>
      </c>
      <c r="H44" s="264" t="s">
        <v>136</v>
      </c>
    </row>
    <row r="45" spans="1:8" s="2" customFormat="1" ht="21">
      <c r="A45" s="57"/>
      <c r="B45" s="55" t="s">
        <v>16</v>
      </c>
      <c r="C45" s="164" t="s">
        <v>145</v>
      </c>
      <c r="D45" s="55" t="s">
        <v>137</v>
      </c>
      <c r="E45" s="55" t="s">
        <v>138</v>
      </c>
      <c r="F45" s="57" t="s">
        <v>17</v>
      </c>
      <c r="G45" s="185" t="s">
        <v>13</v>
      </c>
      <c r="H45" s="265"/>
    </row>
    <row r="46" spans="1:8" ht="23.25">
      <c r="A46" s="81" t="s">
        <v>70</v>
      </c>
      <c r="B46" s="58"/>
      <c r="C46" s="58"/>
      <c r="D46" s="58"/>
      <c r="E46" s="58"/>
      <c r="F46" s="58"/>
      <c r="G46" s="186"/>
      <c r="H46" s="58"/>
    </row>
    <row r="47" spans="1:11" ht="23.25">
      <c r="A47" s="71" t="s">
        <v>71</v>
      </c>
      <c r="B47" s="61">
        <v>3</v>
      </c>
      <c r="C47" s="61">
        <v>3</v>
      </c>
      <c r="D47" s="133">
        <f>B47*100/B59</f>
        <v>6.25</v>
      </c>
      <c r="E47" s="133">
        <f>C47*100/C59</f>
        <v>4.109589041095891</v>
      </c>
      <c r="F47" s="134">
        <f>2480000+1382640+40000</f>
        <v>3902640</v>
      </c>
      <c r="G47" s="83">
        <f>F47*100/F59</f>
        <v>12.052904251951482</v>
      </c>
      <c r="H47" s="67" t="s">
        <v>154</v>
      </c>
      <c r="K47" s="132"/>
    </row>
    <row r="48" spans="1:8" ht="23.25">
      <c r="A48" s="71" t="s">
        <v>72</v>
      </c>
      <c r="B48" s="67">
        <v>6</v>
      </c>
      <c r="C48" s="67">
        <v>6</v>
      </c>
      <c r="D48" s="133">
        <f>B48*100/B59</f>
        <v>12.5</v>
      </c>
      <c r="E48" s="133">
        <f>C48*100/C59</f>
        <v>8.219178082191782</v>
      </c>
      <c r="F48" s="134">
        <f>10000+446850+20000+5000+10000+5000</f>
        <v>496850</v>
      </c>
      <c r="G48" s="83">
        <f>F48*100/F59</f>
        <v>1.5344703784059235</v>
      </c>
      <c r="H48" s="67" t="s">
        <v>154</v>
      </c>
    </row>
    <row r="49" spans="1:8" ht="23.25">
      <c r="A49" s="71" t="s">
        <v>73</v>
      </c>
      <c r="B49" s="67">
        <v>0</v>
      </c>
      <c r="C49" s="67">
        <v>0</v>
      </c>
      <c r="D49" s="133">
        <f>B49*100/B59</f>
        <v>0</v>
      </c>
      <c r="E49" s="133">
        <f>C49*100/C59</f>
        <v>0</v>
      </c>
      <c r="F49" s="134">
        <v>0</v>
      </c>
      <c r="G49" s="83">
        <f>F49*100/F59</f>
        <v>0</v>
      </c>
      <c r="H49" s="207" t="s">
        <v>204</v>
      </c>
    </row>
    <row r="50" spans="1:8" ht="44.25">
      <c r="A50" s="72" t="s">
        <v>74</v>
      </c>
      <c r="B50" s="139">
        <v>3</v>
      </c>
      <c r="C50" s="139">
        <v>3</v>
      </c>
      <c r="D50" s="142">
        <f>B50*100/B59</f>
        <v>6.25</v>
      </c>
      <c r="E50" s="142">
        <f>C50*100/C59</f>
        <v>4.109589041095891</v>
      </c>
      <c r="F50" s="143">
        <f>300000+50000+100000</f>
        <v>450000</v>
      </c>
      <c r="G50" s="138">
        <f>F50*100/F59</f>
        <v>1.3897789479373364</v>
      </c>
      <c r="H50" s="67" t="s">
        <v>205</v>
      </c>
    </row>
    <row r="51" spans="1:8" ht="18.75" customHeight="1">
      <c r="A51" s="71" t="s">
        <v>75</v>
      </c>
      <c r="B51" s="59">
        <v>3</v>
      </c>
      <c r="C51" s="59">
        <v>5</v>
      </c>
      <c r="D51" s="133">
        <f>B51*100/B59</f>
        <v>6.25</v>
      </c>
      <c r="E51" s="133">
        <f>C51*100/C59</f>
        <v>6.8493150684931505</v>
      </c>
      <c r="F51" s="139">
        <f>276400+80000+50000+30000+30000</f>
        <v>466400</v>
      </c>
      <c r="G51" s="83">
        <f>F51*100/F59</f>
        <v>1.440428669595497</v>
      </c>
      <c r="H51" s="67" t="s">
        <v>154</v>
      </c>
    </row>
    <row r="52" spans="1:8" s="2" customFormat="1" ht="17.25" customHeight="1">
      <c r="A52" s="55" t="s">
        <v>10</v>
      </c>
      <c r="B52" s="60">
        <f>SUM(B48:B51)</f>
        <v>12</v>
      </c>
      <c r="C52" s="60">
        <f>SUM(C48:C51)</f>
        <v>14</v>
      </c>
      <c r="D52" s="141">
        <f>SUM(D48:D51)</f>
        <v>25</v>
      </c>
      <c r="E52" s="141">
        <f>SUM(E48:E51)</f>
        <v>19.178082191780824</v>
      </c>
      <c r="F52" s="60">
        <f>SUM(F48:F51)</f>
        <v>1413250</v>
      </c>
      <c r="G52" s="137">
        <f>F52*100/F59</f>
        <v>4.364677995938757</v>
      </c>
      <c r="H52" s="60"/>
    </row>
    <row r="53" spans="1:8" s="2" customFormat="1" ht="22.5">
      <c r="A53" s="82" t="s">
        <v>76</v>
      </c>
      <c r="B53" s="61"/>
      <c r="C53" s="61"/>
      <c r="D53" s="67"/>
      <c r="E53" s="67"/>
      <c r="F53" s="67"/>
      <c r="G53" s="83"/>
      <c r="H53" s="67"/>
    </row>
    <row r="54" spans="1:8" s="2" customFormat="1" ht="44.25" customHeight="1">
      <c r="A54" s="72" t="s">
        <v>77</v>
      </c>
      <c r="B54" s="51">
        <v>3</v>
      </c>
      <c r="C54" s="51">
        <v>3</v>
      </c>
      <c r="D54" s="136">
        <f>B54*100/B59</f>
        <v>6.25</v>
      </c>
      <c r="E54" s="136">
        <f>C54*100/C59</f>
        <v>4.109589041095891</v>
      </c>
      <c r="F54" s="59">
        <f>50000+60000+30000</f>
        <v>140000</v>
      </c>
      <c r="G54" s="136">
        <f>F54*100/F59</f>
        <v>0.43237567269161575</v>
      </c>
      <c r="H54" s="268" t="s">
        <v>206</v>
      </c>
    </row>
    <row r="55" spans="1:8" s="2" customFormat="1" ht="43.5">
      <c r="A55" s="72" t="s">
        <v>80</v>
      </c>
      <c r="B55" s="51">
        <v>5</v>
      </c>
      <c r="C55" s="51">
        <v>5</v>
      </c>
      <c r="D55" s="136">
        <f>B55*100/B59</f>
        <v>10.416666666666666</v>
      </c>
      <c r="E55" s="136">
        <f>C55*100/C59</f>
        <v>6.8493150684931505</v>
      </c>
      <c r="F55" s="59">
        <f>32000+20000+500000+200000+30000</f>
        <v>782000</v>
      </c>
      <c r="G55" s="136">
        <f>F55*100/F59</f>
        <v>2.4151269717488826</v>
      </c>
      <c r="H55" s="268"/>
    </row>
    <row r="56" spans="1:8" s="2" customFormat="1" ht="68.25" customHeight="1">
      <c r="A56" s="72" t="s">
        <v>78</v>
      </c>
      <c r="B56" s="51">
        <v>2</v>
      </c>
      <c r="C56" s="51">
        <v>3</v>
      </c>
      <c r="D56" s="136">
        <f>B56*100/B59</f>
        <v>4.166666666666667</v>
      </c>
      <c r="E56" s="136">
        <f>C56*100/C59</f>
        <v>4.109589041095891</v>
      </c>
      <c r="F56" s="59">
        <f>90000+10000+30000</f>
        <v>130000</v>
      </c>
      <c r="G56" s="136">
        <f>F56*100/F59</f>
        <v>0.40149169607078605</v>
      </c>
      <c r="H56" s="268"/>
    </row>
    <row r="57" spans="1:8" s="2" customFormat="1" ht="42">
      <c r="A57" s="145" t="s">
        <v>79</v>
      </c>
      <c r="B57" s="59">
        <v>1</v>
      </c>
      <c r="C57" s="59">
        <v>19</v>
      </c>
      <c r="D57" s="136">
        <f>B57*100/B59</f>
        <v>2.0833333333333335</v>
      </c>
      <c r="E57" s="136">
        <f>C57*100/C59</f>
        <v>26.027397260273972</v>
      </c>
      <c r="F57" s="59">
        <f>15800+24000+15000+17000+155000+12000+15000+30000+13600+10000+30000+21000+30000+34000+15000+18000+10000+43400+50000</f>
        <v>558800</v>
      </c>
      <c r="G57" s="136">
        <f>F57*100/F59</f>
        <v>1.7257966135719636</v>
      </c>
      <c r="H57" s="269"/>
    </row>
    <row r="58" spans="1:8" s="2" customFormat="1" ht="17.25" customHeight="1">
      <c r="A58" s="55" t="s">
        <v>10</v>
      </c>
      <c r="B58" s="60">
        <f aca="true" t="shared" si="0" ref="B58:G58">SUM(B54:B57)</f>
        <v>11</v>
      </c>
      <c r="C58" s="60">
        <f t="shared" si="0"/>
        <v>30</v>
      </c>
      <c r="D58" s="137">
        <f t="shared" si="0"/>
        <v>22.916666666666664</v>
      </c>
      <c r="E58" s="137">
        <f t="shared" si="0"/>
        <v>41.0958904109589</v>
      </c>
      <c r="F58" s="60">
        <f t="shared" si="0"/>
        <v>1610800</v>
      </c>
      <c r="G58" s="137">
        <f t="shared" si="0"/>
        <v>4.974790954083248</v>
      </c>
      <c r="H58" s="60"/>
    </row>
    <row r="59" spans="1:8" s="2" customFormat="1" ht="25.5" customHeight="1" thickBot="1">
      <c r="A59" s="85" t="s">
        <v>14</v>
      </c>
      <c r="B59" s="86">
        <f>B14+B20+B30+B37+B52+B58</f>
        <v>48</v>
      </c>
      <c r="C59" s="86">
        <f>C14+C20+C30+C37+C52+C58</f>
        <v>73</v>
      </c>
      <c r="D59" s="144">
        <f>D14+D20+D30+D37+D52+D58</f>
        <v>100</v>
      </c>
      <c r="E59" s="144">
        <f>E14+E20+E30+E37+E52+E58</f>
        <v>100</v>
      </c>
      <c r="F59" s="86">
        <f>F14+F20+F30+F37+F52+F58</f>
        <v>32379250</v>
      </c>
      <c r="G59" s="144">
        <f>G14+G20+G30+G37+G52+G58</f>
        <v>100.00000000000001</v>
      </c>
      <c r="H59" s="86"/>
    </row>
    <row r="60" ht="22.5" customHeight="1" thickTop="1"/>
    <row r="61" spans="1:8" ht="21.75">
      <c r="A61" s="205"/>
      <c r="B61" s="205"/>
      <c r="C61" s="205"/>
      <c r="D61" s="205"/>
      <c r="E61" s="205"/>
      <c r="F61" s="205"/>
      <c r="G61" s="206"/>
      <c r="H61" s="205"/>
    </row>
    <row r="62" spans="1:8" ht="21.75">
      <c r="A62" s="266">
        <v>5</v>
      </c>
      <c r="B62" s="266"/>
      <c r="C62" s="266"/>
      <c r="D62" s="266"/>
      <c r="E62" s="266"/>
      <c r="F62" s="266"/>
      <c r="G62" s="266"/>
      <c r="H62" s="266"/>
    </row>
    <row r="63" spans="1:8" ht="21.75">
      <c r="A63" s="19"/>
      <c r="B63" s="19"/>
      <c r="C63" s="19"/>
      <c r="D63" s="19"/>
      <c r="E63" s="19"/>
      <c r="F63" s="19"/>
      <c r="G63" s="188"/>
      <c r="H63" s="19"/>
    </row>
    <row r="64" spans="1:8" ht="21.75">
      <c r="A64" s="19"/>
      <c r="B64" s="19"/>
      <c r="C64" s="19"/>
      <c r="D64" s="19"/>
      <c r="E64" s="19"/>
      <c r="F64" s="19"/>
      <c r="G64" s="188"/>
      <c r="H64" s="19"/>
    </row>
    <row r="65" spans="1:8" ht="21.75">
      <c r="A65" s="19"/>
      <c r="B65" s="19"/>
      <c r="C65" s="19"/>
      <c r="D65" s="19"/>
      <c r="E65" s="19"/>
      <c r="F65" s="19"/>
      <c r="G65" s="188"/>
      <c r="H65" s="19"/>
    </row>
    <row r="66" spans="1:8" ht="21.75">
      <c r="A66" s="19"/>
      <c r="B66" s="19"/>
      <c r="C66" s="19"/>
      <c r="D66" s="19"/>
      <c r="E66" s="19"/>
      <c r="F66" s="19"/>
      <c r="G66" s="188"/>
      <c r="H66" s="19"/>
    </row>
    <row r="67" spans="1:8" ht="21.75">
      <c r="A67" s="19"/>
      <c r="B67" s="19"/>
      <c r="C67" s="19"/>
      <c r="D67" s="19"/>
      <c r="E67" s="19"/>
      <c r="F67" s="19"/>
      <c r="G67" s="188"/>
      <c r="H67" s="19"/>
    </row>
    <row r="68" spans="1:8" ht="21.75">
      <c r="A68" s="19"/>
      <c r="B68" s="19"/>
      <c r="C68" s="19"/>
      <c r="D68" s="19"/>
      <c r="E68" s="19"/>
      <c r="F68" s="19"/>
      <c r="G68" s="188"/>
      <c r="H68" s="19"/>
    </row>
    <row r="69" spans="1:8" ht="21.75">
      <c r="A69" s="19"/>
      <c r="B69" s="19"/>
      <c r="C69" s="19"/>
      <c r="D69" s="19"/>
      <c r="E69" s="19"/>
      <c r="F69" s="19"/>
      <c r="G69" s="188"/>
      <c r="H69" s="19"/>
    </row>
    <row r="70" spans="1:8" ht="21.75">
      <c r="A70" s="19"/>
      <c r="B70" s="19"/>
      <c r="C70" s="19"/>
      <c r="D70" s="19"/>
      <c r="E70" s="19"/>
      <c r="F70" s="19"/>
      <c r="G70" s="188"/>
      <c r="H70" s="19"/>
    </row>
    <row r="71" spans="1:8" ht="21.75">
      <c r="A71" s="19"/>
      <c r="B71" s="19"/>
      <c r="C71" s="19"/>
      <c r="D71" s="19"/>
      <c r="E71" s="19"/>
      <c r="F71" s="19"/>
      <c r="G71" s="188"/>
      <c r="H71" s="19"/>
    </row>
    <row r="72" spans="1:8" ht="21.75">
      <c r="A72" s="19"/>
      <c r="B72" s="19"/>
      <c r="C72" s="19"/>
      <c r="D72" s="19"/>
      <c r="E72" s="19"/>
      <c r="F72" s="19"/>
      <c r="G72" s="188"/>
      <c r="H72" s="19"/>
    </row>
    <row r="73" spans="1:8" ht="21.75">
      <c r="A73" s="19"/>
      <c r="B73" s="19"/>
      <c r="C73" s="19"/>
      <c r="D73" s="19"/>
      <c r="E73" s="19"/>
      <c r="F73" s="19"/>
      <c r="G73" s="188"/>
      <c r="H73" s="19"/>
    </row>
    <row r="74" spans="1:8" ht="21.75">
      <c r="A74" s="19"/>
      <c r="B74" s="19"/>
      <c r="C74" s="19"/>
      <c r="D74" s="19"/>
      <c r="E74" s="19"/>
      <c r="F74" s="19"/>
      <c r="G74" s="188"/>
      <c r="H74" s="19"/>
    </row>
    <row r="75" spans="1:8" ht="21.75">
      <c r="A75" s="19"/>
      <c r="B75" s="19"/>
      <c r="C75" s="19"/>
      <c r="D75" s="19"/>
      <c r="E75" s="19"/>
      <c r="F75" s="19"/>
      <c r="G75" s="188"/>
      <c r="H75" s="19"/>
    </row>
    <row r="76" spans="1:8" ht="21.75">
      <c r="A76" s="19"/>
      <c r="B76" s="19"/>
      <c r="C76" s="19"/>
      <c r="D76" s="19"/>
      <c r="E76" s="19"/>
      <c r="F76" s="19"/>
      <c r="G76" s="188"/>
      <c r="H76" s="19"/>
    </row>
    <row r="77" spans="1:8" ht="21.75">
      <c r="A77" s="19"/>
      <c r="B77" s="19"/>
      <c r="C77" s="19"/>
      <c r="D77" s="19"/>
      <c r="E77" s="19"/>
      <c r="F77" s="19"/>
      <c r="G77" s="188"/>
      <c r="H77" s="19"/>
    </row>
    <row r="78" spans="1:8" ht="21.75">
      <c r="A78" s="19"/>
      <c r="B78" s="19"/>
      <c r="C78" s="19"/>
      <c r="D78" s="19"/>
      <c r="E78" s="19"/>
      <c r="F78" s="19"/>
      <c r="G78" s="188"/>
      <c r="H78" s="19"/>
    </row>
    <row r="79" spans="1:8" ht="21.75">
      <c r="A79" s="19"/>
      <c r="B79" s="19"/>
      <c r="C79" s="19"/>
      <c r="D79" s="19"/>
      <c r="E79" s="19"/>
      <c r="F79" s="19"/>
      <c r="G79" s="188"/>
      <c r="H79" s="19"/>
    </row>
    <row r="80" spans="1:8" ht="21.75">
      <c r="A80" s="19"/>
      <c r="B80" s="19"/>
      <c r="C80" s="19"/>
      <c r="D80" s="19"/>
      <c r="E80" s="19"/>
      <c r="F80" s="19"/>
      <c r="G80" s="188"/>
      <c r="H80" s="19"/>
    </row>
    <row r="81" spans="1:8" ht="21.75">
      <c r="A81" s="19"/>
      <c r="B81" s="19"/>
      <c r="C81" s="19"/>
      <c r="D81" s="19"/>
      <c r="E81" s="19"/>
      <c r="F81" s="19"/>
      <c r="G81" s="188"/>
      <c r="H81" s="19"/>
    </row>
    <row r="82" spans="1:8" ht="21.75">
      <c r="A82" s="19"/>
      <c r="B82" s="19"/>
      <c r="C82" s="19"/>
      <c r="D82" s="19"/>
      <c r="E82" s="19"/>
      <c r="F82" s="19"/>
      <c r="G82" s="188"/>
      <c r="H82" s="19"/>
    </row>
    <row r="83" spans="1:8" ht="21.75">
      <c r="A83" s="19"/>
      <c r="B83" s="19"/>
      <c r="C83" s="19"/>
      <c r="D83" s="19"/>
      <c r="E83" s="19"/>
      <c r="F83" s="19"/>
      <c r="G83" s="188"/>
      <c r="H83" s="19"/>
    </row>
    <row r="84" spans="1:8" ht="21.75">
      <c r="A84" s="19"/>
      <c r="B84" s="19"/>
      <c r="C84" s="19"/>
      <c r="D84" s="19"/>
      <c r="E84" s="19"/>
      <c r="F84" s="19"/>
      <c r="G84" s="188"/>
      <c r="H84" s="19"/>
    </row>
    <row r="85" spans="1:8" ht="21.75">
      <c r="A85" s="19"/>
      <c r="B85" s="19"/>
      <c r="C85" s="19"/>
      <c r="D85" s="19"/>
      <c r="E85" s="19"/>
      <c r="F85" s="19"/>
      <c r="G85" s="188"/>
      <c r="H85" s="19"/>
    </row>
    <row r="86" spans="1:8" ht="21.75">
      <c r="A86" s="19"/>
      <c r="B86" s="19"/>
      <c r="C86" s="19"/>
      <c r="D86" s="19"/>
      <c r="E86" s="19"/>
      <c r="F86" s="19"/>
      <c r="G86" s="188"/>
      <c r="H86" s="19"/>
    </row>
    <row r="87" spans="1:8" ht="21.75">
      <c r="A87" s="19"/>
      <c r="B87" s="19"/>
      <c r="C87" s="19"/>
      <c r="D87" s="19"/>
      <c r="E87" s="19"/>
      <c r="F87" s="19"/>
      <c r="G87" s="188"/>
      <c r="H87" s="19"/>
    </row>
    <row r="88" spans="1:8" ht="21.75">
      <c r="A88" s="19"/>
      <c r="B88" s="19"/>
      <c r="C88" s="19"/>
      <c r="D88" s="19"/>
      <c r="E88" s="19"/>
      <c r="F88" s="19"/>
      <c r="G88" s="188"/>
      <c r="H88" s="19"/>
    </row>
    <row r="89" spans="1:8" ht="21.75">
      <c r="A89" s="19"/>
      <c r="B89" s="19"/>
      <c r="C89" s="19"/>
      <c r="D89" s="19"/>
      <c r="E89" s="19"/>
      <c r="F89" s="19"/>
      <c r="G89" s="188"/>
      <c r="H89" s="19"/>
    </row>
    <row r="90" spans="1:8" ht="21.75">
      <c r="A90" s="19"/>
      <c r="B90" s="19"/>
      <c r="C90" s="19"/>
      <c r="D90" s="19"/>
      <c r="E90" s="19"/>
      <c r="F90" s="19"/>
      <c r="G90" s="188"/>
      <c r="H90" s="19"/>
    </row>
    <row r="91" spans="1:8" ht="21.75">
      <c r="A91" s="19"/>
      <c r="B91" s="19"/>
      <c r="C91" s="19"/>
      <c r="D91" s="19"/>
      <c r="E91" s="19"/>
      <c r="F91" s="19"/>
      <c r="G91" s="188"/>
      <c r="H91" s="19"/>
    </row>
    <row r="92" spans="1:8" ht="21.75">
      <c r="A92" s="19"/>
      <c r="B92" s="19"/>
      <c r="C92" s="19"/>
      <c r="D92" s="19"/>
      <c r="E92" s="19"/>
      <c r="F92" s="19"/>
      <c r="G92" s="188"/>
      <c r="H92" s="19"/>
    </row>
    <row r="93" spans="1:8" ht="21.75">
      <c r="A93" s="19"/>
      <c r="B93" s="19"/>
      <c r="C93" s="19"/>
      <c r="D93" s="19"/>
      <c r="E93" s="19"/>
      <c r="F93" s="19"/>
      <c r="G93" s="188"/>
      <c r="H93" s="19"/>
    </row>
    <row r="94" spans="1:8" ht="21.75">
      <c r="A94" s="19"/>
      <c r="B94" s="19"/>
      <c r="C94" s="19"/>
      <c r="D94" s="19"/>
      <c r="E94" s="19"/>
      <c r="F94" s="19"/>
      <c r="G94" s="188"/>
      <c r="H94" s="19"/>
    </row>
    <row r="95" spans="1:8" ht="21.75">
      <c r="A95" s="19"/>
      <c r="B95" s="19"/>
      <c r="C95" s="19"/>
      <c r="D95" s="19"/>
      <c r="E95" s="19"/>
      <c r="F95" s="19"/>
      <c r="G95" s="188"/>
      <c r="H95" s="19"/>
    </row>
    <row r="96" spans="1:8" ht="21.75">
      <c r="A96" s="19"/>
      <c r="B96" s="19"/>
      <c r="C96" s="19"/>
      <c r="D96" s="19"/>
      <c r="E96" s="19"/>
      <c r="F96" s="19"/>
      <c r="G96" s="188"/>
      <c r="H96" s="19"/>
    </row>
    <row r="97" spans="1:8" ht="21.75">
      <c r="A97" s="19"/>
      <c r="B97" s="19"/>
      <c r="C97" s="19"/>
      <c r="D97" s="19"/>
      <c r="E97" s="19"/>
      <c r="F97" s="19"/>
      <c r="G97" s="188"/>
      <c r="H97" s="19"/>
    </row>
    <row r="98" spans="1:8" ht="21.75">
      <c r="A98" s="19"/>
      <c r="B98" s="19"/>
      <c r="C98" s="19"/>
      <c r="D98" s="19"/>
      <c r="E98" s="19"/>
      <c r="F98" s="19"/>
      <c r="G98" s="188"/>
      <c r="H98" s="19"/>
    </row>
    <row r="99" spans="1:8" ht="21.75">
      <c r="A99" s="19"/>
      <c r="B99" s="19"/>
      <c r="C99" s="19"/>
      <c r="D99" s="19"/>
      <c r="E99" s="19"/>
      <c r="F99" s="19"/>
      <c r="G99" s="188"/>
      <c r="H99" s="19"/>
    </row>
    <row r="100" spans="1:8" ht="21.75">
      <c r="A100" s="19"/>
      <c r="B100" s="19"/>
      <c r="C100" s="19"/>
      <c r="D100" s="19"/>
      <c r="E100" s="19"/>
      <c r="F100" s="19"/>
      <c r="G100" s="188"/>
      <c r="H100" s="19"/>
    </row>
    <row r="101" spans="1:8" ht="21.75">
      <c r="A101" s="19"/>
      <c r="B101" s="19"/>
      <c r="C101" s="19"/>
      <c r="D101" s="19"/>
      <c r="E101" s="19"/>
      <c r="F101" s="19"/>
      <c r="G101" s="188"/>
      <c r="H101" s="19"/>
    </row>
    <row r="102" spans="1:8" ht="21.75">
      <c r="A102" s="19"/>
      <c r="B102" s="19"/>
      <c r="C102" s="19"/>
      <c r="D102" s="19"/>
      <c r="E102" s="19"/>
      <c r="F102" s="19"/>
      <c r="G102" s="188"/>
      <c r="H102" s="19"/>
    </row>
    <row r="103" spans="1:8" ht="21.75">
      <c r="A103" s="19"/>
      <c r="B103" s="19"/>
      <c r="C103" s="19"/>
      <c r="D103" s="19"/>
      <c r="E103" s="19"/>
      <c r="F103" s="19"/>
      <c r="G103" s="188"/>
      <c r="H103" s="19"/>
    </row>
    <row r="104" spans="1:8" ht="21.75">
      <c r="A104" s="19"/>
      <c r="B104" s="19"/>
      <c r="C104" s="19"/>
      <c r="D104" s="19"/>
      <c r="E104" s="19"/>
      <c r="F104" s="19"/>
      <c r="G104" s="188"/>
      <c r="H104" s="19"/>
    </row>
    <row r="105" spans="1:8" ht="21.75">
      <c r="A105" s="19"/>
      <c r="B105" s="19"/>
      <c r="C105" s="19"/>
      <c r="D105" s="19"/>
      <c r="E105" s="19"/>
      <c r="F105" s="19"/>
      <c r="G105" s="188"/>
      <c r="H105" s="19"/>
    </row>
    <row r="106" spans="1:8" ht="21.75">
      <c r="A106" s="19"/>
      <c r="B106" s="19"/>
      <c r="C106" s="19"/>
      <c r="D106" s="19"/>
      <c r="E106" s="19"/>
      <c r="F106" s="19"/>
      <c r="G106" s="188"/>
      <c r="H106" s="19"/>
    </row>
    <row r="107" spans="1:8" ht="21.75">
      <c r="A107" s="19"/>
      <c r="B107" s="19"/>
      <c r="C107" s="19"/>
      <c r="D107" s="19"/>
      <c r="E107" s="19"/>
      <c r="F107" s="19"/>
      <c r="G107" s="188"/>
      <c r="H107" s="19"/>
    </row>
    <row r="108" spans="1:8" ht="21.75">
      <c r="A108" s="19"/>
      <c r="B108" s="19"/>
      <c r="C108" s="19"/>
      <c r="D108" s="19"/>
      <c r="E108" s="19"/>
      <c r="F108" s="19"/>
      <c r="G108" s="188"/>
      <c r="H108" s="19"/>
    </row>
    <row r="109" spans="1:8" ht="21.75">
      <c r="A109" s="19"/>
      <c r="B109" s="19"/>
      <c r="C109" s="19"/>
      <c r="D109" s="19"/>
      <c r="E109" s="19"/>
      <c r="F109" s="19"/>
      <c r="G109" s="188"/>
      <c r="H109" s="19"/>
    </row>
    <row r="110" spans="1:8" ht="21.75">
      <c r="A110" s="19"/>
      <c r="B110" s="19"/>
      <c r="C110" s="19"/>
      <c r="D110" s="19"/>
      <c r="E110" s="19"/>
      <c r="F110" s="19"/>
      <c r="G110" s="188"/>
      <c r="H110" s="19"/>
    </row>
    <row r="111" spans="1:8" ht="21.75">
      <c r="A111" s="19"/>
      <c r="B111" s="19"/>
      <c r="C111" s="19"/>
      <c r="D111" s="19"/>
      <c r="E111" s="19"/>
      <c r="F111" s="19"/>
      <c r="G111" s="188"/>
      <c r="H111" s="19"/>
    </row>
    <row r="112" spans="1:8" ht="21.75">
      <c r="A112" s="19"/>
      <c r="B112" s="19"/>
      <c r="C112" s="19"/>
      <c r="D112" s="19"/>
      <c r="E112" s="19"/>
      <c r="F112" s="19"/>
      <c r="G112" s="188"/>
      <c r="H112" s="19"/>
    </row>
    <row r="113" spans="1:8" ht="21.75">
      <c r="A113" s="19"/>
      <c r="B113" s="19"/>
      <c r="C113" s="19"/>
      <c r="D113" s="19"/>
      <c r="E113" s="19"/>
      <c r="F113" s="19"/>
      <c r="G113" s="188"/>
      <c r="H113" s="19"/>
    </row>
    <row r="114" spans="1:8" ht="21.75">
      <c r="A114" s="19"/>
      <c r="B114" s="19"/>
      <c r="C114" s="19"/>
      <c r="D114" s="19"/>
      <c r="E114" s="19"/>
      <c r="F114" s="19"/>
      <c r="G114" s="188"/>
      <c r="H114" s="19"/>
    </row>
    <row r="115" spans="1:8" ht="21.75">
      <c r="A115" s="19"/>
      <c r="B115" s="19"/>
      <c r="C115" s="19"/>
      <c r="D115" s="19"/>
      <c r="E115" s="19"/>
      <c r="F115" s="19"/>
      <c r="G115" s="188"/>
      <c r="H115" s="19"/>
    </row>
    <row r="116" spans="1:8" ht="21.75">
      <c r="A116" s="19"/>
      <c r="B116" s="19"/>
      <c r="C116" s="19"/>
      <c r="D116" s="19"/>
      <c r="E116" s="19"/>
      <c r="F116" s="19"/>
      <c r="G116" s="188"/>
      <c r="H116" s="19"/>
    </row>
    <row r="117" spans="1:8" ht="21.75">
      <c r="A117" s="19"/>
      <c r="B117" s="19"/>
      <c r="C117" s="19"/>
      <c r="D117" s="19"/>
      <c r="E117" s="19"/>
      <c r="F117" s="19"/>
      <c r="G117" s="188"/>
      <c r="H117" s="19"/>
    </row>
    <row r="118" spans="1:8" ht="21.75">
      <c r="A118" s="19"/>
      <c r="B118" s="19"/>
      <c r="C118" s="19"/>
      <c r="D118" s="19"/>
      <c r="E118" s="19"/>
      <c r="F118" s="19"/>
      <c r="G118" s="188"/>
      <c r="H118" s="19"/>
    </row>
    <row r="119" spans="1:8" ht="21.75">
      <c r="A119" s="19"/>
      <c r="B119" s="19"/>
      <c r="C119" s="19"/>
      <c r="D119" s="19"/>
      <c r="E119" s="19"/>
      <c r="F119" s="19"/>
      <c r="G119" s="188"/>
      <c r="H119" s="19"/>
    </row>
    <row r="120" spans="1:8" ht="21.75">
      <c r="A120" s="19"/>
      <c r="B120" s="19"/>
      <c r="C120" s="19"/>
      <c r="D120" s="19"/>
      <c r="E120" s="19"/>
      <c r="F120" s="19"/>
      <c r="G120" s="188"/>
      <c r="H120" s="19"/>
    </row>
    <row r="121" spans="1:8" ht="21.75">
      <c r="A121" s="19"/>
      <c r="B121" s="19"/>
      <c r="C121" s="19"/>
      <c r="D121" s="19"/>
      <c r="E121" s="19"/>
      <c r="F121" s="19"/>
      <c r="G121" s="188"/>
      <c r="H121" s="19"/>
    </row>
    <row r="122" spans="1:8" ht="21.75">
      <c r="A122" s="19"/>
      <c r="B122" s="19"/>
      <c r="C122" s="19"/>
      <c r="D122" s="19"/>
      <c r="E122" s="19"/>
      <c r="F122" s="19"/>
      <c r="G122" s="188"/>
      <c r="H122" s="19"/>
    </row>
    <row r="123" spans="1:8" ht="21.75">
      <c r="A123" s="19"/>
      <c r="B123" s="19"/>
      <c r="C123" s="19"/>
      <c r="D123" s="19"/>
      <c r="E123" s="19"/>
      <c r="F123" s="19"/>
      <c r="G123" s="188"/>
      <c r="H123" s="19"/>
    </row>
    <row r="124" spans="1:8" ht="21.75">
      <c r="A124" s="19"/>
      <c r="B124" s="19"/>
      <c r="C124" s="19"/>
      <c r="D124" s="19"/>
      <c r="E124" s="19"/>
      <c r="F124" s="19"/>
      <c r="G124" s="188"/>
      <c r="H124" s="19"/>
    </row>
    <row r="125" spans="1:8" ht="21.75">
      <c r="A125" s="19"/>
      <c r="B125" s="19"/>
      <c r="C125" s="19"/>
      <c r="D125" s="19"/>
      <c r="E125" s="19"/>
      <c r="F125" s="19"/>
      <c r="G125" s="188"/>
      <c r="H125" s="19"/>
    </row>
    <row r="126" spans="1:8" ht="21.75">
      <c r="A126" s="19"/>
      <c r="B126" s="19"/>
      <c r="C126" s="19"/>
      <c r="D126" s="19"/>
      <c r="E126" s="19"/>
      <c r="F126" s="19"/>
      <c r="G126" s="188"/>
      <c r="H126" s="19"/>
    </row>
    <row r="127" spans="1:8" ht="21.75">
      <c r="A127" s="19"/>
      <c r="B127" s="19"/>
      <c r="C127" s="19"/>
      <c r="D127" s="19"/>
      <c r="E127" s="19"/>
      <c r="F127" s="19"/>
      <c r="G127" s="188"/>
      <c r="H127" s="19"/>
    </row>
    <row r="128" spans="1:8" ht="21.75">
      <c r="A128" s="19"/>
      <c r="B128" s="19"/>
      <c r="C128" s="19"/>
      <c r="D128" s="19"/>
      <c r="E128" s="19"/>
      <c r="F128" s="19"/>
      <c r="G128" s="188"/>
      <c r="H128" s="19"/>
    </row>
    <row r="129" spans="1:8" ht="21.75">
      <c r="A129" s="19"/>
      <c r="B129" s="19"/>
      <c r="C129" s="19"/>
      <c r="D129" s="19"/>
      <c r="E129" s="19"/>
      <c r="F129" s="19"/>
      <c r="G129" s="188"/>
      <c r="H129" s="19"/>
    </row>
    <row r="130" spans="1:8" ht="21.75">
      <c r="A130" s="19"/>
      <c r="B130" s="19"/>
      <c r="C130" s="19"/>
      <c r="D130" s="19"/>
      <c r="E130" s="19"/>
      <c r="F130" s="19"/>
      <c r="G130" s="188"/>
      <c r="H130" s="19"/>
    </row>
    <row r="131" spans="1:8" ht="21.75">
      <c r="A131" s="19"/>
      <c r="B131" s="19"/>
      <c r="C131" s="19"/>
      <c r="D131" s="19"/>
      <c r="E131" s="19"/>
      <c r="F131" s="19"/>
      <c r="G131" s="188"/>
      <c r="H131" s="19"/>
    </row>
    <row r="132" spans="1:8" ht="21.75">
      <c r="A132" s="19"/>
      <c r="B132" s="19"/>
      <c r="C132" s="19"/>
      <c r="D132" s="19"/>
      <c r="E132" s="19"/>
      <c r="F132" s="19"/>
      <c r="G132" s="188"/>
      <c r="H132" s="19"/>
    </row>
    <row r="133" spans="1:8" ht="21.75">
      <c r="A133" s="19"/>
      <c r="B133" s="19"/>
      <c r="C133" s="19"/>
      <c r="D133" s="19"/>
      <c r="E133" s="19"/>
      <c r="F133" s="19"/>
      <c r="G133" s="188"/>
      <c r="H133" s="19"/>
    </row>
    <row r="134" spans="1:8" ht="21.75">
      <c r="A134" s="19"/>
      <c r="B134" s="19"/>
      <c r="C134" s="19"/>
      <c r="D134" s="19"/>
      <c r="E134" s="19"/>
      <c r="F134" s="19"/>
      <c r="G134" s="188"/>
      <c r="H134" s="19"/>
    </row>
    <row r="135" spans="1:8" ht="21.75">
      <c r="A135" s="19"/>
      <c r="B135" s="19"/>
      <c r="C135" s="19"/>
      <c r="D135" s="19"/>
      <c r="E135" s="19"/>
      <c r="F135" s="19"/>
      <c r="G135" s="188"/>
      <c r="H135" s="19"/>
    </row>
    <row r="136" spans="1:8" ht="21.75">
      <c r="A136" s="19"/>
      <c r="B136" s="19"/>
      <c r="C136" s="19"/>
      <c r="D136" s="19"/>
      <c r="E136" s="19"/>
      <c r="F136" s="19"/>
      <c r="G136" s="188"/>
      <c r="H136" s="19"/>
    </row>
    <row r="189" spans="2:5" ht="22.5">
      <c r="B189" s="53" t="s">
        <v>1</v>
      </c>
      <c r="C189" s="53"/>
      <c r="D189" s="53" t="s">
        <v>2</v>
      </c>
      <c r="E189" s="53"/>
    </row>
    <row r="190" spans="4:5" ht="22.5">
      <c r="D190" s="53" t="s">
        <v>3</v>
      </c>
      <c r="E190" s="53"/>
    </row>
    <row r="191" spans="4:5" ht="22.5">
      <c r="D191" s="53" t="s">
        <v>4</v>
      </c>
      <c r="E191" s="53"/>
    </row>
    <row r="192" spans="4:6" ht="22.5">
      <c r="D192" s="53" t="s">
        <v>4</v>
      </c>
      <c r="E192" s="53"/>
      <c r="F192" s="53" t="s">
        <v>0</v>
      </c>
    </row>
    <row r="193" ht="22.5">
      <c r="F193" s="53" t="s">
        <v>3</v>
      </c>
    </row>
    <row r="194" ht="22.5">
      <c r="F194" s="53" t="s">
        <v>4</v>
      </c>
    </row>
    <row r="595" spans="4:5" ht="22.5">
      <c r="D595" s="53" t="s">
        <v>8</v>
      </c>
      <c r="E595" s="53"/>
    </row>
  </sheetData>
  <sheetProtection/>
  <mergeCells count="16">
    <mergeCell ref="A62:H62"/>
    <mergeCell ref="A21:H21"/>
    <mergeCell ref="H54:H57"/>
    <mergeCell ref="D6:E6"/>
    <mergeCell ref="A42:H42"/>
    <mergeCell ref="A2:H2"/>
    <mergeCell ref="A3:H3"/>
    <mergeCell ref="A4:H4"/>
    <mergeCell ref="H6:H7"/>
    <mergeCell ref="B6:C6"/>
    <mergeCell ref="B22:C22"/>
    <mergeCell ref="D22:E22"/>
    <mergeCell ref="H22:H23"/>
    <mergeCell ref="B44:C44"/>
    <mergeCell ref="D44:E44"/>
    <mergeCell ref="H44:H45"/>
  </mergeCells>
  <printOptions horizontalCentered="1"/>
  <pageMargins left="0.2362204724409449" right="0.2362204724409449" top="0.4330708661417323" bottom="0.2755905511811024" header="0.2755905511811024" footer="0.2362204724409449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66"/>
  <sheetViews>
    <sheetView zoomScaleSheetLayoutView="100" zoomScalePageLayoutView="0" workbookViewId="0" topLeftCell="A1">
      <selection activeCell="C37" sqref="C37"/>
    </sheetView>
  </sheetViews>
  <sheetFormatPr defaultColWidth="9.140625" defaultRowHeight="21.75"/>
  <cols>
    <col min="1" max="1" width="3.28125" style="27" customWidth="1"/>
    <col min="2" max="2" width="30.57421875" style="26" customWidth="1"/>
    <col min="3" max="3" width="32.00390625" style="26" customWidth="1"/>
    <col min="4" max="4" width="15.7109375" style="26" bestFit="1" customWidth="1"/>
    <col min="5" max="5" width="13.7109375" style="26" bestFit="1" customWidth="1"/>
    <col min="6" max="6" width="11.140625" style="26" customWidth="1"/>
    <col min="7" max="7" width="4.140625" style="26" bestFit="1" customWidth="1"/>
    <col min="8" max="8" width="4.28125" style="9" bestFit="1" customWidth="1"/>
    <col min="9" max="9" width="4.00390625" style="9" bestFit="1" customWidth="1"/>
    <col min="10" max="10" width="4.140625" style="9" bestFit="1" customWidth="1"/>
    <col min="11" max="11" width="4.28125" style="9" bestFit="1" customWidth="1"/>
    <col min="12" max="12" width="4.140625" style="9" bestFit="1" customWidth="1"/>
    <col min="13" max="13" width="4.7109375" style="9" bestFit="1" customWidth="1"/>
    <col min="14" max="14" width="4.28125" style="9" bestFit="1" customWidth="1"/>
    <col min="15" max="18" width="4.140625" style="9" bestFit="1" customWidth="1"/>
    <col min="19" max="16384" width="9.140625" style="9" customWidth="1"/>
  </cols>
  <sheetData>
    <row r="1" spans="1:19" s="11" customFormat="1" ht="21" customHeight="1">
      <c r="A1" s="276" t="s">
        <v>199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  <c r="P1" s="273" t="s">
        <v>148</v>
      </c>
      <c r="Q1" s="274"/>
      <c r="R1" s="275"/>
      <c r="S1" s="203"/>
    </row>
    <row r="2" spans="1:19" s="11" customFormat="1" ht="21" customHeight="1">
      <c r="A2" s="276" t="s">
        <v>108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0"/>
    </row>
    <row r="3" spans="1:10" s="11" customFormat="1" ht="21.75">
      <c r="A3" s="22" t="s">
        <v>34</v>
      </c>
      <c r="B3" s="23"/>
      <c r="C3" s="21"/>
      <c r="D3" s="21"/>
      <c r="E3" s="21"/>
      <c r="F3" s="18"/>
      <c r="G3" s="21"/>
      <c r="H3" s="10"/>
      <c r="I3" s="10"/>
      <c r="J3" s="10"/>
    </row>
    <row r="4" spans="1:18" s="11" customFormat="1" ht="18.75">
      <c r="A4" s="22"/>
      <c r="B4" s="278" t="s">
        <v>200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25" s="11" customFormat="1" ht="21.75">
      <c r="A5" s="18"/>
      <c r="B5" s="24" t="s">
        <v>48</v>
      </c>
      <c r="C5" s="21"/>
      <c r="D5" s="21"/>
      <c r="E5" s="21"/>
      <c r="F5" s="18"/>
      <c r="G5" s="21"/>
      <c r="H5" s="10"/>
      <c r="I5" s="10"/>
      <c r="J5" s="10"/>
      <c r="Y5" s="102"/>
    </row>
    <row r="6" spans="1:25" s="11" customFormat="1" ht="18.75" customHeight="1">
      <c r="A6" s="18"/>
      <c r="B6" s="24" t="s">
        <v>162</v>
      </c>
      <c r="C6" s="21"/>
      <c r="D6" s="21"/>
      <c r="E6" s="21"/>
      <c r="F6" s="18"/>
      <c r="G6" s="21"/>
      <c r="H6" s="10"/>
      <c r="I6" s="10"/>
      <c r="J6" s="10"/>
      <c r="Y6" s="102"/>
    </row>
    <row r="7" spans="1:18" s="11" customFormat="1" ht="19.5" customHeight="1">
      <c r="A7" s="282" t="s">
        <v>15</v>
      </c>
      <c r="B7" s="280" t="s">
        <v>16</v>
      </c>
      <c r="C7" s="280" t="s">
        <v>6</v>
      </c>
      <c r="D7" s="96" t="s">
        <v>13</v>
      </c>
      <c r="E7" s="280" t="s">
        <v>84</v>
      </c>
      <c r="F7" s="282" t="s">
        <v>5</v>
      </c>
      <c r="G7" s="279" t="s">
        <v>155</v>
      </c>
      <c r="H7" s="279"/>
      <c r="I7" s="279"/>
      <c r="J7" s="279" t="s">
        <v>263</v>
      </c>
      <c r="K7" s="279"/>
      <c r="L7" s="279"/>
      <c r="M7" s="279"/>
      <c r="N7" s="279"/>
      <c r="O7" s="279"/>
      <c r="P7" s="279"/>
      <c r="Q7" s="279"/>
      <c r="R7" s="279"/>
    </row>
    <row r="8" spans="1:18" s="11" customFormat="1" ht="19.5" customHeight="1">
      <c r="A8" s="283"/>
      <c r="B8" s="281"/>
      <c r="C8" s="281"/>
      <c r="D8" s="25" t="s">
        <v>17</v>
      </c>
      <c r="E8" s="285"/>
      <c r="F8" s="284"/>
      <c r="G8" s="88" t="s">
        <v>96</v>
      </c>
      <c r="H8" s="88" t="s">
        <v>97</v>
      </c>
      <c r="I8" s="88" t="s">
        <v>98</v>
      </c>
      <c r="J8" s="88" t="s">
        <v>99</v>
      </c>
      <c r="K8" s="88" t="s">
        <v>100</v>
      </c>
      <c r="L8" s="88" t="s">
        <v>101</v>
      </c>
      <c r="M8" s="88" t="s">
        <v>102</v>
      </c>
      <c r="N8" s="88" t="s">
        <v>103</v>
      </c>
      <c r="O8" s="88" t="s">
        <v>104</v>
      </c>
      <c r="P8" s="88" t="s">
        <v>105</v>
      </c>
      <c r="Q8" s="88" t="s">
        <v>106</v>
      </c>
      <c r="R8" s="88" t="s">
        <v>107</v>
      </c>
    </row>
    <row r="9" spans="1:18" s="11" customFormat="1" ht="37.5">
      <c r="A9" s="43">
        <v>1</v>
      </c>
      <c r="B9" s="35" t="s">
        <v>212</v>
      </c>
      <c r="C9" s="104" t="s">
        <v>210</v>
      </c>
      <c r="D9" s="192">
        <v>500000</v>
      </c>
      <c r="E9" s="191" t="s">
        <v>211</v>
      </c>
      <c r="F9" s="189" t="s">
        <v>149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37.5">
      <c r="A10" s="49"/>
      <c r="B10" s="193"/>
      <c r="C10" s="94" t="s">
        <v>214</v>
      </c>
      <c r="D10" s="95">
        <v>208000</v>
      </c>
      <c r="E10" s="128" t="s">
        <v>151</v>
      </c>
      <c r="F10" s="97" t="s">
        <v>149</v>
      </c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</row>
    <row r="11" spans="1:18" ht="39.75" customHeight="1">
      <c r="A11" s="43">
        <v>2</v>
      </c>
      <c r="B11" s="35" t="s">
        <v>213</v>
      </c>
      <c r="C11" s="94" t="s">
        <v>215</v>
      </c>
      <c r="D11" s="95">
        <v>500000</v>
      </c>
      <c r="E11" s="128" t="s">
        <v>152</v>
      </c>
      <c r="F11" s="97" t="s">
        <v>149</v>
      </c>
      <c r="G11" s="89"/>
      <c r="H11" s="89"/>
      <c r="I11" s="89"/>
      <c r="J11" s="89"/>
      <c r="K11" s="90"/>
      <c r="L11" s="90"/>
      <c r="M11" s="90"/>
      <c r="N11" s="90"/>
      <c r="O11" s="90"/>
      <c r="P11" s="90"/>
      <c r="Q11" s="90"/>
      <c r="R11" s="90"/>
    </row>
    <row r="12" spans="1:18" ht="60.75" customHeight="1">
      <c r="A12" s="50"/>
      <c r="B12" s="193"/>
      <c r="C12" s="94" t="s">
        <v>258</v>
      </c>
      <c r="D12" s="93">
        <v>329000</v>
      </c>
      <c r="E12" s="128" t="s">
        <v>156</v>
      </c>
      <c r="F12" s="97" t="s">
        <v>149</v>
      </c>
      <c r="G12" s="89"/>
      <c r="H12" s="89"/>
      <c r="I12" s="89"/>
      <c r="J12" s="89"/>
      <c r="K12" s="90"/>
      <c r="L12" s="90"/>
      <c r="M12" s="90"/>
      <c r="N12" s="90"/>
      <c r="O12" s="90"/>
      <c r="P12" s="90"/>
      <c r="Q12" s="90"/>
      <c r="R12" s="90"/>
    </row>
    <row r="13" spans="1:18" ht="21.75" customHeight="1">
      <c r="A13" s="233"/>
      <c r="B13" s="16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6" ht="18.75">
      <c r="A14" s="18"/>
      <c r="B14" s="24"/>
      <c r="C14" s="146"/>
      <c r="D14" s="32"/>
      <c r="E14" s="34"/>
      <c r="F14" s="32"/>
    </row>
    <row r="15" spans="1:6" ht="18.75">
      <c r="A15" s="18"/>
      <c r="C15" s="146"/>
      <c r="D15" s="32"/>
      <c r="E15" s="34"/>
      <c r="F15" s="32"/>
    </row>
    <row r="16" spans="1:18" ht="18.75">
      <c r="A16" s="170"/>
      <c r="C16" s="171"/>
      <c r="D16" s="172"/>
      <c r="E16" s="173"/>
      <c r="F16" s="172"/>
      <c r="G16" s="6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7" ht="15">
      <c r="A17" s="9"/>
      <c r="B17" s="9"/>
      <c r="C17" s="9"/>
      <c r="D17" s="9"/>
      <c r="E17" s="9"/>
      <c r="F17" s="9"/>
      <c r="G17" s="9"/>
    </row>
    <row r="18" spans="1:7" s="91" customFormat="1" ht="15">
      <c r="A18" s="101"/>
      <c r="B18" s="69"/>
      <c r="C18" s="26"/>
      <c r="D18" s="69"/>
      <c r="E18" s="69"/>
      <c r="F18" s="69"/>
      <c r="G18" s="69"/>
    </row>
    <row r="26" s="240" customFormat="1" ht="21.75" customHeight="1">
      <c r="A26" s="234"/>
    </row>
    <row r="27" ht="11.25" customHeight="1">
      <c r="F27" s="69"/>
    </row>
    <row r="28" spans="1:18" ht="15">
      <c r="A28" s="271">
        <v>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37" spans="1:18" ht="18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</row>
    <row r="66" spans="1:18" ht="18.75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</sheetData>
  <sheetProtection/>
  <mergeCells count="12">
    <mergeCell ref="E7:E8"/>
    <mergeCell ref="G7:I7"/>
    <mergeCell ref="A28:R28"/>
    <mergeCell ref="P1:R1"/>
    <mergeCell ref="A1:O1"/>
    <mergeCell ref="B4:R4"/>
    <mergeCell ref="J7:R7"/>
    <mergeCell ref="A2:R2"/>
    <mergeCell ref="C7:C8"/>
    <mergeCell ref="A7:A8"/>
    <mergeCell ref="B7:B8"/>
    <mergeCell ref="F7:F8"/>
  </mergeCells>
  <printOptions horizontalCentered="1"/>
  <pageMargins left="0.2362204724409449" right="0.2362204724409449" top="0.1968503937007874" bottom="0.11811023622047245" header="0.45" footer="0.2362204724409449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R25"/>
  <sheetViews>
    <sheetView view="pageBreakPreview" zoomScaleNormal="90" zoomScaleSheetLayoutView="100" workbookViewId="0" topLeftCell="A1">
      <selection activeCell="H18" sqref="H18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9.281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2" spans="1:6" s="8" customFormat="1" ht="21.75" customHeight="1">
      <c r="A2" s="22" t="s">
        <v>34</v>
      </c>
      <c r="B2" s="23"/>
      <c r="C2" s="29"/>
      <c r="D2" s="28"/>
      <c r="E2" s="29"/>
      <c r="F2" s="28"/>
    </row>
    <row r="3" spans="1:6" s="8" customFormat="1" ht="21.75" customHeight="1">
      <c r="A3" s="22"/>
      <c r="B3" s="24" t="s">
        <v>216</v>
      </c>
      <c r="C3" s="29"/>
      <c r="D3" s="28"/>
      <c r="E3" s="29"/>
      <c r="F3" s="28"/>
    </row>
    <row r="4" spans="1:18" s="8" customFormat="1" ht="21.75" customHeight="1">
      <c r="A4" s="221"/>
      <c r="B4" s="222" t="s">
        <v>110</v>
      </c>
      <c r="C4" s="151"/>
      <c r="D4" s="223"/>
      <c r="E4" s="224"/>
      <c r="F4" s="225"/>
      <c r="G4" s="219"/>
      <c r="H4" s="219"/>
      <c r="I4" s="219"/>
      <c r="J4" s="219"/>
      <c r="K4" s="220"/>
      <c r="L4" s="220"/>
      <c r="M4" s="220"/>
      <c r="N4" s="220"/>
      <c r="O4" s="220"/>
      <c r="P4" s="220"/>
      <c r="Q4" s="220"/>
      <c r="R4" s="220"/>
    </row>
    <row r="5" spans="1:6" s="8" customFormat="1" ht="21.75" customHeight="1">
      <c r="A5" s="22"/>
      <c r="B5" s="24" t="s">
        <v>245</v>
      </c>
      <c r="C5" s="29"/>
      <c r="D5" s="28"/>
      <c r="E5" s="29"/>
      <c r="F5" s="28"/>
    </row>
    <row r="6" spans="1:6" s="8" customFormat="1" ht="21.75" customHeight="1">
      <c r="A6" s="22"/>
      <c r="B6" s="111" t="s">
        <v>110</v>
      </c>
      <c r="C6" s="211"/>
      <c r="D6" s="28"/>
      <c r="E6" s="29"/>
      <c r="F6" s="28"/>
    </row>
    <row r="7" spans="1:18" s="8" customFormat="1" ht="21.75" customHeight="1">
      <c r="A7" s="18"/>
      <c r="B7" s="24" t="s">
        <v>246</v>
      </c>
      <c r="C7" s="34"/>
      <c r="D7" s="32"/>
      <c r="E7" s="34"/>
      <c r="F7" s="3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8" customFormat="1" ht="21.75" customHeight="1">
      <c r="A8" s="290" t="s">
        <v>15</v>
      </c>
      <c r="B8" s="292" t="s">
        <v>16</v>
      </c>
      <c r="C8" s="280" t="s">
        <v>6</v>
      </c>
      <c r="D8" s="100" t="s">
        <v>13</v>
      </c>
      <c r="E8" s="280" t="s">
        <v>84</v>
      </c>
      <c r="F8" s="282" t="s">
        <v>5</v>
      </c>
      <c r="G8" s="279" t="s">
        <v>155</v>
      </c>
      <c r="H8" s="279"/>
      <c r="I8" s="279"/>
      <c r="J8" s="279" t="s">
        <v>263</v>
      </c>
      <c r="K8" s="279"/>
      <c r="L8" s="279"/>
      <c r="M8" s="279"/>
      <c r="N8" s="279"/>
      <c r="O8" s="279"/>
      <c r="P8" s="279"/>
      <c r="Q8" s="279"/>
      <c r="R8" s="279"/>
    </row>
    <row r="9" spans="1:18" s="8" customFormat="1" ht="21.75" customHeight="1">
      <c r="A9" s="291"/>
      <c r="B9" s="293"/>
      <c r="C9" s="281"/>
      <c r="D9" s="25" t="s">
        <v>17</v>
      </c>
      <c r="E9" s="281"/>
      <c r="F9" s="289"/>
      <c r="G9" s="88" t="s">
        <v>96</v>
      </c>
      <c r="H9" s="88" t="s">
        <v>97</v>
      </c>
      <c r="I9" s="88" t="s">
        <v>98</v>
      </c>
      <c r="J9" s="88" t="s">
        <v>99</v>
      </c>
      <c r="K9" s="88" t="s">
        <v>100</v>
      </c>
      <c r="L9" s="88" t="s">
        <v>101</v>
      </c>
      <c r="M9" s="88" t="s">
        <v>102</v>
      </c>
      <c r="N9" s="88" t="s">
        <v>103</v>
      </c>
      <c r="O9" s="88" t="s">
        <v>104</v>
      </c>
      <c r="P9" s="88" t="s">
        <v>105</v>
      </c>
      <c r="Q9" s="88" t="s">
        <v>106</v>
      </c>
      <c r="R9" s="88" t="s">
        <v>107</v>
      </c>
    </row>
    <row r="10" spans="1:18" s="8" customFormat="1" ht="35.25" customHeight="1">
      <c r="A10" s="243">
        <v>1</v>
      </c>
      <c r="B10" s="119" t="s">
        <v>85</v>
      </c>
      <c r="C10" s="106" t="s">
        <v>217</v>
      </c>
      <c r="D10" s="95">
        <v>95000</v>
      </c>
      <c r="E10" s="123" t="s">
        <v>150</v>
      </c>
      <c r="F10" s="97" t="s">
        <v>149</v>
      </c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</row>
    <row r="11" spans="1:18" s="3" customFormat="1" ht="39" customHeight="1">
      <c r="A11" s="212">
        <v>2</v>
      </c>
      <c r="B11" s="213" t="s">
        <v>218</v>
      </c>
      <c r="C11" s="106" t="s">
        <v>220</v>
      </c>
      <c r="D11" s="95">
        <v>500000</v>
      </c>
      <c r="E11" s="123" t="s">
        <v>219</v>
      </c>
      <c r="F11" s="97" t="s">
        <v>149</v>
      </c>
      <c r="G11" s="89"/>
      <c r="H11" s="89"/>
      <c r="I11" s="89"/>
      <c r="J11" s="89"/>
      <c r="K11" s="90"/>
      <c r="L11" s="90"/>
      <c r="M11" s="90"/>
      <c r="N11" s="90"/>
      <c r="O11" s="90"/>
      <c r="P11" s="90"/>
      <c r="Q11" s="90"/>
      <c r="R11" s="90"/>
    </row>
    <row r="12" spans="1:18" s="3" customFormat="1" ht="36" customHeight="1">
      <c r="A12" s="212"/>
      <c r="B12" s="213"/>
      <c r="C12" s="106" t="s">
        <v>221</v>
      </c>
      <c r="D12" s="95">
        <v>500000</v>
      </c>
      <c r="E12" s="123" t="s">
        <v>222</v>
      </c>
      <c r="F12" s="97" t="s">
        <v>149</v>
      </c>
      <c r="G12" s="89"/>
      <c r="H12" s="89"/>
      <c r="I12" s="89"/>
      <c r="J12" s="89"/>
      <c r="K12" s="90"/>
      <c r="L12" s="90"/>
      <c r="M12" s="90"/>
      <c r="N12" s="90"/>
      <c r="O12" s="90"/>
      <c r="P12" s="90"/>
      <c r="Q12" s="90"/>
      <c r="R12" s="90"/>
    </row>
    <row r="13" spans="1:18" s="3" customFormat="1" ht="25.5" customHeight="1">
      <c r="A13" s="286" t="s">
        <v>247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</row>
    <row r="14" spans="1:18" s="3" customFormat="1" ht="26.25" customHeight="1">
      <c r="A14" s="299" t="s">
        <v>15</v>
      </c>
      <c r="B14" s="301" t="s">
        <v>16</v>
      </c>
      <c r="C14" s="302" t="s">
        <v>6</v>
      </c>
      <c r="D14" s="107" t="s">
        <v>13</v>
      </c>
      <c r="E14" s="280" t="s">
        <v>84</v>
      </c>
      <c r="F14" s="287" t="s">
        <v>5</v>
      </c>
      <c r="G14" s="279" t="str">
        <f>G8</f>
        <v>พ.ศ.2561</v>
      </c>
      <c r="H14" s="279"/>
      <c r="I14" s="279"/>
      <c r="J14" s="279" t="str">
        <f>J8</f>
        <v>พ.ศ.2562</v>
      </c>
      <c r="K14" s="279"/>
      <c r="L14" s="279"/>
      <c r="M14" s="279"/>
      <c r="N14" s="279"/>
      <c r="O14" s="279"/>
      <c r="P14" s="279"/>
      <c r="Q14" s="279"/>
      <c r="R14" s="279"/>
    </row>
    <row r="15" spans="1:18" s="3" customFormat="1" ht="23.25" customHeight="1">
      <c r="A15" s="300"/>
      <c r="B15" s="300"/>
      <c r="C15" s="288"/>
      <c r="D15" s="108" t="s">
        <v>17</v>
      </c>
      <c r="E15" s="285"/>
      <c r="F15" s="288"/>
      <c r="G15" s="88" t="s">
        <v>96</v>
      </c>
      <c r="H15" s="88" t="s">
        <v>97</v>
      </c>
      <c r="I15" s="88" t="s">
        <v>98</v>
      </c>
      <c r="J15" s="88" t="s">
        <v>99</v>
      </c>
      <c r="K15" s="88" t="s">
        <v>100</v>
      </c>
      <c r="L15" s="88" t="s">
        <v>101</v>
      </c>
      <c r="M15" s="88" t="s">
        <v>102</v>
      </c>
      <c r="N15" s="88" t="s">
        <v>103</v>
      </c>
      <c r="O15" s="88" t="s">
        <v>104</v>
      </c>
      <c r="P15" s="88" t="s">
        <v>105</v>
      </c>
      <c r="Q15" s="88" t="s">
        <v>106</v>
      </c>
      <c r="R15" s="88" t="s">
        <v>107</v>
      </c>
    </row>
    <row r="16" spans="1:18" s="3" customFormat="1" ht="40.5" customHeight="1">
      <c r="A16" s="296">
        <v>1</v>
      </c>
      <c r="B16" s="297" t="s">
        <v>86</v>
      </c>
      <c r="C16" s="94" t="s">
        <v>223</v>
      </c>
      <c r="D16" s="109">
        <v>267000</v>
      </c>
      <c r="E16" s="130" t="s">
        <v>157</v>
      </c>
      <c r="F16" s="110" t="s">
        <v>149</v>
      </c>
      <c r="G16" s="89"/>
      <c r="H16" s="89"/>
      <c r="I16" s="89"/>
      <c r="J16" s="89"/>
      <c r="K16" s="90"/>
      <c r="L16" s="90"/>
      <c r="M16" s="90"/>
      <c r="N16" s="90"/>
      <c r="O16" s="90"/>
      <c r="P16" s="90"/>
      <c r="Q16" s="90"/>
      <c r="R16" s="90"/>
    </row>
    <row r="17" spans="1:18" ht="38.25" customHeight="1">
      <c r="A17" s="296"/>
      <c r="B17" s="298"/>
      <c r="C17" s="94" t="s">
        <v>224</v>
      </c>
      <c r="D17" s="109">
        <v>233000</v>
      </c>
      <c r="E17" s="130" t="s">
        <v>157</v>
      </c>
      <c r="F17" s="110" t="s">
        <v>149</v>
      </c>
      <c r="G17" s="89"/>
      <c r="H17" s="89"/>
      <c r="I17" s="89"/>
      <c r="J17" s="89"/>
      <c r="K17" s="90"/>
      <c r="L17" s="90"/>
      <c r="M17" s="90"/>
      <c r="N17" s="90"/>
      <c r="O17" s="90"/>
      <c r="P17" s="90"/>
      <c r="Q17" s="90"/>
      <c r="R17" s="90"/>
    </row>
    <row r="18" spans="1:18" s="237" customFormat="1" ht="21.75" customHeight="1">
      <c r="A18" s="236"/>
      <c r="B18" s="236"/>
      <c r="C18" s="236"/>
      <c r="D18" s="236"/>
      <c r="E18" s="238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</row>
    <row r="19" spans="1:18" ht="21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18" ht="21.7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ht="21.7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</row>
    <row r="22" spans="1:18" ht="21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18" ht="21.75" customHeight="1">
      <c r="A23" s="294">
        <v>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</row>
    <row r="24" spans="1:18" ht="21.7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8" s="214" customFormat="1" ht="21.7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</row>
  </sheetData>
  <sheetProtection/>
  <mergeCells count="19">
    <mergeCell ref="A23:R23"/>
    <mergeCell ref="A25:R25"/>
    <mergeCell ref="A16:A17"/>
    <mergeCell ref="B16:B17"/>
    <mergeCell ref="J8:R8"/>
    <mergeCell ref="G8:I8"/>
    <mergeCell ref="A14:A15"/>
    <mergeCell ref="B14:B15"/>
    <mergeCell ref="C14:C15"/>
    <mergeCell ref="E14:E15"/>
    <mergeCell ref="A13:R13"/>
    <mergeCell ref="G14:I14"/>
    <mergeCell ref="J14:R14"/>
    <mergeCell ref="F14:F15"/>
    <mergeCell ref="F8:F9"/>
    <mergeCell ref="A8:A9"/>
    <mergeCell ref="B8:B9"/>
    <mergeCell ref="C8:C9"/>
    <mergeCell ref="E8:E9"/>
  </mergeCells>
  <printOptions horizontalCentered="1"/>
  <pageMargins left="0.2362204724409449" right="0.2362204724409449" top="0.2755905511811024" bottom="0.11811023622047245" header="0.31496062992125984" footer="0.2362204724409449"/>
  <pageSetup horizontalDpi="600" verticalDpi="600" orientation="landscape" paperSize="9" r:id="rId2"/>
  <rowBreaks count="1" manualBreakCount="1">
    <brk id="25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view="pageBreakPreview" zoomScale="98" zoomScaleNormal="90" zoomScaleSheetLayoutView="98" zoomScalePageLayoutView="0" workbookViewId="0" topLeftCell="A7">
      <selection activeCell="C19" sqref="C19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6.28125" style="46" customWidth="1"/>
    <col min="6" max="6" width="18.00390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35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109</v>
      </c>
      <c r="C2" s="21"/>
      <c r="D2" s="21"/>
      <c r="E2" s="21"/>
      <c r="F2" s="18"/>
    </row>
    <row r="3" spans="1:6" s="8" customFormat="1" ht="21.75" customHeight="1">
      <c r="A3" s="22"/>
      <c r="B3" s="278" t="s">
        <v>111</v>
      </c>
      <c r="C3" s="278"/>
      <c r="D3" s="278"/>
      <c r="E3" s="278"/>
      <c r="F3" s="278"/>
    </row>
    <row r="4" spans="1:6" s="3" customFormat="1" ht="21.75" customHeight="1">
      <c r="A4" s="18"/>
      <c r="B4" s="24" t="s">
        <v>163</v>
      </c>
      <c r="C4" s="34"/>
      <c r="D4" s="32"/>
      <c r="E4" s="34"/>
      <c r="F4" s="32"/>
    </row>
    <row r="5" spans="1:6" s="3" customFormat="1" ht="21.75" customHeight="1">
      <c r="A5" s="18"/>
      <c r="B5" s="190" t="s">
        <v>110</v>
      </c>
      <c r="C5" s="34"/>
      <c r="D5" s="32"/>
      <c r="E5" s="34"/>
      <c r="F5" s="32"/>
    </row>
    <row r="6" spans="1:6" s="17" customFormat="1" ht="27.75" customHeight="1">
      <c r="A6" s="18"/>
      <c r="B6" s="24" t="s">
        <v>164</v>
      </c>
      <c r="C6" s="34"/>
      <c r="D6" s="32"/>
      <c r="E6" s="34"/>
      <c r="F6" s="32"/>
    </row>
    <row r="7" spans="1:6" s="17" customFormat="1" ht="27.75" customHeight="1">
      <c r="A7" s="18"/>
      <c r="B7" s="24" t="s">
        <v>167</v>
      </c>
      <c r="C7" s="34"/>
      <c r="D7" s="32"/>
      <c r="E7" s="34"/>
      <c r="F7" s="32"/>
    </row>
    <row r="8" spans="1:18" s="17" customFormat="1" ht="21.75">
      <c r="A8" s="290" t="s">
        <v>15</v>
      </c>
      <c r="B8" s="292" t="s">
        <v>16</v>
      </c>
      <c r="C8" s="280" t="s">
        <v>6</v>
      </c>
      <c r="D8" s="100" t="s">
        <v>13</v>
      </c>
      <c r="E8" s="280" t="s">
        <v>84</v>
      </c>
      <c r="F8" s="282" t="s">
        <v>5</v>
      </c>
      <c r="G8" s="279" t="s">
        <v>155</v>
      </c>
      <c r="H8" s="279"/>
      <c r="I8" s="279"/>
      <c r="J8" s="279" t="s">
        <v>263</v>
      </c>
      <c r="K8" s="279"/>
      <c r="L8" s="279"/>
      <c r="M8" s="279"/>
      <c r="N8" s="279"/>
      <c r="O8" s="279"/>
      <c r="P8" s="279"/>
      <c r="Q8" s="279"/>
      <c r="R8" s="279"/>
    </row>
    <row r="9" spans="1:18" s="17" customFormat="1" ht="21.75">
      <c r="A9" s="303"/>
      <c r="B9" s="303"/>
      <c r="C9" s="284"/>
      <c r="D9" s="87" t="s">
        <v>17</v>
      </c>
      <c r="E9" s="285"/>
      <c r="F9" s="284"/>
      <c r="G9" s="88" t="s">
        <v>96</v>
      </c>
      <c r="H9" s="88" t="s">
        <v>97</v>
      </c>
      <c r="I9" s="88" t="s">
        <v>98</v>
      </c>
      <c r="J9" s="88" t="s">
        <v>99</v>
      </c>
      <c r="K9" s="88" t="s">
        <v>100</v>
      </c>
      <c r="L9" s="88" t="s">
        <v>101</v>
      </c>
      <c r="M9" s="88" t="s">
        <v>102</v>
      </c>
      <c r="N9" s="88" t="s">
        <v>103</v>
      </c>
      <c r="O9" s="88" t="s">
        <v>104</v>
      </c>
      <c r="P9" s="88" t="s">
        <v>105</v>
      </c>
      <c r="Q9" s="88" t="s">
        <v>106</v>
      </c>
      <c r="R9" s="88" t="s">
        <v>107</v>
      </c>
    </row>
    <row r="10" spans="1:18" s="17" customFormat="1" ht="75">
      <c r="A10" s="112">
        <v>1</v>
      </c>
      <c r="B10" s="98" t="s">
        <v>37</v>
      </c>
      <c r="C10" s="94" t="s">
        <v>225</v>
      </c>
      <c r="D10" s="95">
        <v>50000</v>
      </c>
      <c r="E10" s="129" t="s">
        <v>121</v>
      </c>
      <c r="F10" s="97" t="s">
        <v>207</v>
      </c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</row>
    <row r="11" spans="1:18" s="17" customFormat="1" ht="21.75">
      <c r="A11" s="77"/>
      <c r="B11" s="74"/>
      <c r="C11" s="39"/>
      <c r="D11" s="40"/>
      <c r="E11" s="39"/>
      <c r="F11" s="41"/>
      <c r="G11" s="113"/>
      <c r="H11" s="113"/>
      <c r="I11" s="113"/>
      <c r="J11" s="113"/>
      <c r="K11" s="114"/>
      <c r="L11" s="114"/>
      <c r="M11" s="114"/>
      <c r="N11" s="114"/>
      <c r="O11" s="114"/>
      <c r="P11" s="114"/>
      <c r="Q11" s="114"/>
      <c r="R11" s="114"/>
    </row>
    <row r="12" ht="21.75" customHeight="1">
      <c r="B12" s="24" t="s">
        <v>165</v>
      </c>
    </row>
    <row r="13" ht="21.75" customHeight="1">
      <c r="B13" s="28" t="s">
        <v>159</v>
      </c>
    </row>
    <row r="14" spans="1:18" ht="21.75" customHeight="1">
      <c r="A14" s="290" t="s">
        <v>15</v>
      </c>
      <c r="B14" s="292" t="s">
        <v>16</v>
      </c>
      <c r="C14" s="280" t="s">
        <v>6</v>
      </c>
      <c r="D14" s="100" t="s">
        <v>13</v>
      </c>
      <c r="E14" s="280" t="s">
        <v>84</v>
      </c>
      <c r="F14" s="282" t="s">
        <v>5</v>
      </c>
      <c r="G14" s="279" t="s">
        <v>155</v>
      </c>
      <c r="H14" s="279"/>
      <c r="I14" s="279"/>
      <c r="J14" s="279" t="s">
        <v>263</v>
      </c>
      <c r="K14" s="279"/>
      <c r="L14" s="279"/>
      <c r="M14" s="279"/>
      <c r="N14" s="279"/>
      <c r="O14" s="279"/>
      <c r="P14" s="279"/>
      <c r="Q14" s="279"/>
      <c r="R14" s="279"/>
    </row>
    <row r="15" spans="1:18" ht="21.75" customHeight="1">
      <c r="A15" s="303"/>
      <c r="B15" s="303"/>
      <c r="C15" s="284"/>
      <c r="D15" s="87" t="s">
        <v>17</v>
      </c>
      <c r="E15" s="285"/>
      <c r="F15" s="284"/>
      <c r="G15" s="88" t="s">
        <v>96</v>
      </c>
      <c r="H15" s="88" t="s">
        <v>97</v>
      </c>
      <c r="I15" s="88" t="s">
        <v>98</v>
      </c>
      <c r="J15" s="88" t="s">
        <v>99</v>
      </c>
      <c r="K15" s="88" t="s">
        <v>100</v>
      </c>
      <c r="L15" s="88" t="s">
        <v>101</v>
      </c>
      <c r="M15" s="88" t="s">
        <v>102</v>
      </c>
      <c r="N15" s="88" t="s">
        <v>103</v>
      </c>
      <c r="O15" s="88" t="s">
        <v>104</v>
      </c>
      <c r="P15" s="88" t="s">
        <v>105</v>
      </c>
      <c r="Q15" s="88" t="s">
        <v>106</v>
      </c>
      <c r="R15" s="88" t="s">
        <v>107</v>
      </c>
    </row>
    <row r="16" spans="1:18" ht="61.5" customHeight="1">
      <c r="A16" s="112">
        <v>1</v>
      </c>
      <c r="B16" s="98" t="s">
        <v>320</v>
      </c>
      <c r="C16" s="94" t="s">
        <v>321</v>
      </c>
      <c r="D16" s="95">
        <v>100000</v>
      </c>
      <c r="E16" s="129" t="s">
        <v>88</v>
      </c>
      <c r="F16" s="97" t="s">
        <v>322</v>
      </c>
      <c r="G16" s="89"/>
      <c r="H16" s="89"/>
      <c r="I16" s="89"/>
      <c r="J16" s="89"/>
      <c r="K16" s="90"/>
      <c r="L16" s="90"/>
      <c r="M16" s="90"/>
      <c r="N16" s="90"/>
      <c r="O16" s="90"/>
      <c r="P16" s="90"/>
      <c r="Q16" s="90"/>
      <c r="R16" s="90"/>
    </row>
    <row r="17" spans="1:6" ht="21.75" customHeight="1">
      <c r="A17" s="6"/>
      <c r="B17" s="6"/>
      <c r="C17" s="6"/>
      <c r="D17" s="6"/>
      <c r="E17" s="6"/>
      <c r="F17" s="6"/>
    </row>
    <row r="18" ht="21.75" customHeight="1">
      <c r="B18" s="75" t="s">
        <v>166</v>
      </c>
    </row>
    <row r="19" ht="21.75" customHeight="1">
      <c r="B19" s="259" t="s">
        <v>110</v>
      </c>
    </row>
    <row r="20" ht="21.75" customHeight="1">
      <c r="B20" s="75"/>
    </row>
    <row r="21" spans="1:18" ht="21.75" customHeight="1">
      <c r="A21" s="294">
        <v>8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  <row r="22" spans="1:18" ht="21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18" ht="21.75" customHeight="1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</row>
  </sheetData>
  <sheetProtection/>
  <mergeCells count="17">
    <mergeCell ref="A23:R23"/>
    <mergeCell ref="B3:F3"/>
    <mergeCell ref="G8:I8"/>
    <mergeCell ref="J8:R8"/>
    <mergeCell ref="F8:F9"/>
    <mergeCell ref="A8:A9"/>
    <mergeCell ref="B8:B9"/>
    <mergeCell ref="C8:C9"/>
    <mergeCell ref="E8:E9"/>
    <mergeCell ref="A14:A15"/>
    <mergeCell ref="A21:R21"/>
    <mergeCell ref="B14:B15"/>
    <mergeCell ref="C14:C15"/>
    <mergeCell ref="E14:E15"/>
    <mergeCell ref="F14:F15"/>
    <mergeCell ref="G14:I14"/>
    <mergeCell ref="J14:R1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view="pageBreakPreview" zoomScale="98" zoomScaleNormal="90" zoomScaleSheetLayoutView="98" zoomScalePageLayoutView="0" workbookViewId="0" topLeftCell="A28">
      <selection activeCell="A17" sqref="A17:S17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7" width="4.140625" style="6" bestFit="1" customWidth="1"/>
    <col min="18" max="18" width="4.140625" style="6" customWidth="1"/>
    <col min="19" max="16384" width="9.140625" style="6" customWidth="1"/>
  </cols>
  <sheetData>
    <row r="1" spans="1:6" s="8" customFormat="1" ht="21.75" customHeight="1">
      <c r="A1" s="22" t="s">
        <v>36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109</v>
      </c>
      <c r="C2" s="21"/>
      <c r="D2" s="21"/>
      <c r="E2" s="21"/>
      <c r="F2" s="18"/>
    </row>
    <row r="3" spans="1:6" s="8" customFormat="1" ht="21.75" customHeight="1">
      <c r="A3" s="22"/>
      <c r="B3" s="278" t="s">
        <v>111</v>
      </c>
      <c r="C3" s="278"/>
      <c r="D3" s="278"/>
      <c r="E3" s="278"/>
      <c r="F3" s="278"/>
    </row>
    <row r="4" spans="1:6" s="8" customFormat="1" ht="21.75" customHeight="1">
      <c r="A4" s="22"/>
      <c r="B4" s="278" t="s">
        <v>112</v>
      </c>
      <c r="C4" s="278"/>
      <c r="D4" s="278"/>
      <c r="E4" s="278"/>
      <c r="F4" s="99"/>
    </row>
    <row r="5" spans="1:6" s="3" customFormat="1" ht="21.75" customHeight="1">
      <c r="A5" s="18"/>
      <c r="B5" s="24" t="s">
        <v>158</v>
      </c>
      <c r="C5" s="34"/>
      <c r="D5" s="32"/>
      <c r="E5" s="34"/>
      <c r="F5" s="32"/>
    </row>
    <row r="6" spans="1:6" s="3" customFormat="1" ht="21.75" customHeight="1">
      <c r="A6" s="18"/>
      <c r="B6" s="24" t="s">
        <v>159</v>
      </c>
      <c r="C6" s="34"/>
      <c r="D6" s="32"/>
      <c r="E6" s="34"/>
      <c r="F6" s="32"/>
    </row>
    <row r="7" spans="1:18" s="3" customFormat="1" ht="19.5" customHeight="1">
      <c r="A7" s="290" t="s">
        <v>15</v>
      </c>
      <c r="B7" s="242" t="s">
        <v>16</v>
      </c>
      <c r="C7" s="280" t="s">
        <v>6</v>
      </c>
      <c r="D7" s="100" t="s">
        <v>13</v>
      </c>
      <c r="E7" s="280" t="s">
        <v>84</v>
      </c>
      <c r="F7" s="282" t="s">
        <v>5</v>
      </c>
      <c r="G7" s="304" t="str">
        <f>'ยุทธ1.1-1.2'!G7:I7</f>
        <v>พ.ศ.2561</v>
      </c>
      <c r="H7" s="305"/>
      <c r="I7" s="306"/>
      <c r="J7" s="304" t="s">
        <v>263</v>
      </c>
      <c r="K7" s="305"/>
      <c r="L7" s="305"/>
      <c r="M7" s="305"/>
      <c r="N7" s="305"/>
      <c r="O7" s="305"/>
      <c r="P7" s="305"/>
      <c r="Q7" s="305"/>
      <c r="R7" s="306"/>
    </row>
    <row r="8" spans="1:18" s="3" customFormat="1" ht="21.75">
      <c r="A8" s="291"/>
      <c r="B8" s="241"/>
      <c r="C8" s="281"/>
      <c r="D8" s="25" t="s">
        <v>17</v>
      </c>
      <c r="E8" s="281"/>
      <c r="F8" s="289"/>
      <c r="G8" s="88" t="s">
        <v>96</v>
      </c>
      <c r="H8" s="88" t="s">
        <v>97</v>
      </c>
      <c r="I8" s="88" t="s">
        <v>98</v>
      </c>
      <c r="J8" s="88" t="s">
        <v>99</v>
      </c>
      <c r="K8" s="88" t="s">
        <v>100</v>
      </c>
      <c r="L8" s="88" t="s">
        <v>101</v>
      </c>
      <c r="M8" s="88" t="s">
        <v>102</v>
      </c>
      <c r="N8" s="88" t="s">
        <v>103</v>
      </c>
      <c r="O8" s="88" t="s">
        <v>104</v>
      </c>
      <c r="P8" s="88" t="s">
        <v>105</v>
      </c>
      <c r="Q8" s="88" t="s">
        <v>106</v>
      </c>
      <c r="R8" s="88" t="s">
        <v>107</v>
      </c>
    </row>
    <row r="9" spans="1:18" s="3" customFormat="1" ht="37.5">
      <c r="A9" s="147">
        <v>1</v>
      </c>
      <c r="B9" s="229" t="s">
        <v>232</v>
      </c>
      <c r="C9" s="246" t="s">
        <v>231</v>
      </c>
      <c r="D9" s="244">
        <v>50000</v>
      </c>
      <c r="E9" s="245" t="s">
        <v>110</v>
      </c>
      <c r="F9" s="208" t="s">
        <v>19</v>
      </c>
      <c r="G9" s="127" t="s">
        <v>118</v>
      </c>
      <c r="H9" s="88"/>
      <c r="I9" s="127" t="s">
        <v>118</v>
      </c>
      <c r="J9" s="88"/>
      <c r="K9" s="88"/>
      <c r="L9" s="88"/>
      <c r="M9" s="88"/>
      <c r="N9" s="88"/>
      <c r="O9" s="88"/>
      <c r="P9" s="127" t="s">
        <v>118</v>
      </c>
      <c r="Q9" s="127" t="s">
        <v>118</v>
      </c>
      <c r="R9" s="88"/>
    </row>
    <row r="10" spans="1:18" s="17" customFormat="1" ht="56.25">
      <c r="A10" s="92">
        <v>2</v>
      </c>
      <c r="B10" s="195" t="s">
        <v>25</v>
      </c>
      <c r="C10" s="94" t="s">
        <v>201</v>
      </c>
      <c r="D10" s="115">
        <v>100000</v>
      </c>
      <c r="E10" s="131" t="s">
        <v>110</v>
      </c>
      <c r="F10" s="116" t="s">
        <v>19</v>
      </c>
      <c r="G10" s="127" t="s">
        <v>118</v>
      </c>
      <c r="H10" s="89"/>
      <c r="I10" s="127" t="s">
        <v>118</v>
      </c>
      <c r="J10" s="89"/>
      <c r="K10" s="90"/>
      <c r="L10" s="90"/>
      <c r="M10" s="90"/>
      <c r="N10" s="90"/>
      <c r="O10" s="90"/>
      <c r="P10" s="127" t="s">
        <v>118</v>
      </c>
      <c r="Q10" s="127" t="s">
        <v>118</v>
      </c>
      <c r="R10" s="90"/>
    </row>
    <row r="11" spans="1:6" s="3" customFormat="1" ht="21.75" customHeight="1">
      <c r="A11" s="18"/>
      <c r="B11" s="24" t="s">
        <v>160</v>
      </c>
      <c r="C11" s="34"/>
      <c r="D11" s="32"/>
      <c r="E11" s="34"/>
      <c r="F11" s="32"/>
    </row>
    <row r="12" spans="1:18" s="3" customFormat="1" ht="19.5" customHeight="1">
      <c r="A12" s="290" t="s">
        <v>15</v>
      </c>
      <c r="B12" s="292" t="s">
        <v>16</v>
      </c>
      <c r="C12" s="280" t="s">
        <v>6</v>
      </c>
      <c r="D12" s="100" t="s">
        <v>13</v>
      </c>
      <c r="E12" s="280" t="s">
        <v>84</v>
      </c>
      <c r="F12" s="282" t="s">
        <v>5</v>
      </c>
      <c r="G12" s="279" t="str">
        <f>G7</f>
        <v>พ.ศ.2561</v>
      </c>
      <c r="H12" s="279"/>
      <c r="I12" s="279"/>
      <c r="J12" s="279" t="s">
        <v>263</v>
      </c>
      <c r="K12" s="279"/>
      <c r="L12" s="279"/>
      <c r="M12" s="279"/>
      <c r="N12" s="279"/>
      <c r="O12" s="279"/>
      <c r="P12" s="279"/>
      <c r="Q12" s="279"/>
      <c r="R12" s="279"/>
    </row>
    <row r="13" spans="1:18" s="3" customFormat="1" ht="21.75">
      <c r="A13" s="291"/>
      <c r="B13" s="291"/>
      <c r="C13" s="283"/>
      <c r="D13" s="25" t="s">
        <v>17</v>
      </c>
      <c r="E13" s="281"/>
      <c r="F13" s="283"/>
      <c r="G13" s="88" t="s">
        <v>96</v>
      </c>
      <c r="H13" s="88" t="s">
        <v>97</v>
      </c>
      <c r="I13" s="88" t="s">
        <v>98</v>
      </c>
      <c r="J13" s="88" t="s">
        <v>99</v>
      </c>
      <c r="K13" s="88" t="s">
        <v>100</v>
      </c>
      <c r="L13" s="88" t="s">
        <v>101</v>
      </c>
      <c r="M13" s="88" t="s">
        <v>102</v>
      </c>
      <c r="N13" s="88" t="s">
        <v>103</v>
      </c>
      <c r="O13" s="88" t="s">
        <v>104</v>
      </c>
      <c r="P13" s="88" t="s">
        <v>105</v>
      </c>
      <c r="Q13" s="88" t="s">
        <v>106</v>
      </c>
      <c r="R13" s="88" t="s">
        <v>107</v>
      </c>
    </row>
    <row r="14" spans="1:18" s="3" customFormat="1" ht="37.5">
      <c r="A14" s="105">
        <v>1</v>
      </c>
      <c r="B14" s="247" t="s">
        <v>227</v>
      </c>
      <c r="C14" s="248" t="s">
        <v>228</v>
      </c>
      <c r="D14" s="95">
        <v>30000</v>
      </c>
      <c r="E14" s="103" t="s">
        <v>110</v>
      </c>
      <c r="F14" s="104" t="s">
        <v>161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s="3" customFormat="1" ht="56.25">
      <c r="A15" s="51">
        <v>2</v>
      </c>
      <c r="B15" s="228" t="s">
        <v>234</v>
      </c>
      <c r="C15" s="215" t="s">
        <v>235</v>
      </c>
      <c r="D15" s="244">
        <v>350000</v>
      </c>
      <c r="E15" s="209" t="s">
        <v>110</v>
      </c>
      <c r="F15" s="189" t="s">
        <v>161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s="3" customFormat="1" ht="66.75" customHeight="1">
      <c r="A16" s="112">
        <v>3</v>
      </c>
      <c r="B16" s="98" t="s">
        <v>153</v>
      </c>
      <c r="C16" s="94" t="s">
        <v>230</v>
      </c>
      <c r="D16" s="95">
        <v>60000</v>
      </c>
      <c r="E16" s="129" t="s">
        <v>110</v>
      </c>
      <c r="F16" s="97" t="s">
        <v>161</v>
      </c>
      <c r="G16" s="89"/>
      <c r="H16" s="89"/>
      <c r="I16" s="89"/>
      <c r="J16" s="89"/>
      <c r="K16" s="90"/>
      <c r="L16" s="90"/>
      <c r="M16" s="90"/>
      <c r="N16" s="90"/>
      <c r="O16" s="90"/>
      <c r="P16" s="90"/>
      <c r="Q16" s="90"/>
      <c r="R16" s="90"/>
    </row>
    <row r="17" spans="1:19" s="3" customFormat="1" ht="50.25" customHeight="1">
      <c r="A17" s="311">
        <v>9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</row>
    <row r="18" spans="1:18" s="3" customFormat="1" ht="21.75" customHeight="1">
      <c r="A18" s="309" t="s">
        <v>15</v>
      </c>
      <c r="B18" s="307" t="s">
        <v>16</v>
      </c>
      <c r="C18" s="312" t="s">
        <v>313</v>
      </c>
      <c r="D18" s="251" t="s">
        <v>13</v>
      </c>
      <c r="E18" s="312" t="s">
        <v>314</v>
      </c>
      <c r="F18" s="307" t="s">
        <v>315</v>
      </c>
      <c r="G18" s="279" t="s">
        <v>155</v>
      </c>
      <c r="H18" s="279"/>
      <c r="I18" s="279"/>
      <c r="J18" s="279" t="s">
        <v>263</v>
      </c>
      <c r="K18" s="279"/>
      <c r="L18" s="279"/>
      <c r="M18" s="279"/>
      <c r="N18" s="279"/>
      <c r="O18" s="279"/>
      <c r="P18" s="279"/>
      <c r="Q18" s="279"/>
      <c r="R18" s="279"/>
    </row>
    <row r="19" spans="1:18" s="3" customFormat="1" ht="19.5" customHeight="1">
      <c r="A19" s="310"/>
      <c r="B19" s="308"/>
      <c r="C19" s="313"/>
      <c r="D19" s="177" t="s">
        <v>17</v>
      </c>
      <c r="E19" s="313"/>
      <c r="F19" s="308"/>
      <c r="G19" s="88" t="s">
        <v>96</v>
      </c>
      <c r="H19" s="88" t="s">
        <v>97</v>
      </c>
      <c r="I19" s="88" t="s">
        <v>98</v>
      </c>
      <c r="J19" s="88" t="s">
        <v>99</v>
      </c>
      <c r="K19" s="88" t="s">
        <v>100</v>
      </c>
      <c r="L19" s="88" t="s">
        <v>101</v>
      </c>
      <c r="M19" s="88" t="s">
        <v>102</v>
      </c>
      <c r="N19" s="88" t="s">
        <v>103</v>
      </c>
      <c r="O19" s="88" t="s">
        <v>104</v>
      </c>
      <c r="P19" s="88" t="s">
        <v>105</v>
      </c>
      <c r="Q19" s="88" t="s">
        <v>106</v>
      </c>
      <c r="R19" s="88" t="s">
        <v>107</v>
      </c>
    </row>
    <row r="20" spans="1:18" ht="56.25">
      <c r="A20" s="112">
        <v>4</v>
      </c>
      <c r="B20" s="98" t="s">
        <v>38</v>
      </c>
      <c r="C20" s="94" t="s">
        <v>230</v>
      </c>
      <c r="D20" s="95">
        <v>60000</v>
      </c>
      <c r="E20" s="129" t="s">
        <v>110</v>
      </c>
      <c r="F20" s="97" t="s">
        <v>161</v>
      </c>
      <c r="G20" s="89"/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90"/>
    </row>
    <row r="21" spans="1:18" ht="56.25">
      <c r="A21" s="112">
        <v>5</v>
      </c>
      <c r="B21" s="227" t="s">
        <v>256</v>
      </c>
      <c r="C21" s="94" t="s">
        <v>257</v>
      </c>
      <c r="D21" s="95">
        <v>70000</v>
      </c>
      <c r="E21" s="129" t="s">
        <v>110</v>
      </c>
      <c r="F21" s="97" t="s">
        <v>161</v>
      </c>
      <c r="G21" s="89"/>
      <c r="H21" s="89"/>
      <c r="I21" s="127" t="s">
        <v>118</v>
      </c>
      <c r="J21" s="127"/>
      <c r="K21" s="90"/>
      <c r="L21" s="90"/>
      <c r="M21" s="90"/>
      <c r="N21" s="90"/>
      <c r="O21" s="90"/>
      <c r="P21" s="90"/>
      <c r="Q21" s="90"/>
      <c r="R21" s="90"/>
    </row>
    <row r="22" spans="1:18" ht="56.25">
      <c r="A22" s="112">
        <v>6</v>
      </c>
      <c r="B22" s="196" t="s">
        <v>81</v>
      </c>
      <c r="C22" s="197" t="s">
        <v>229</v>
      </c>
      <c r="D22" s="95">
        <v>32000</v>
      </c>
      <c r="E22" s="129" t="s">
        <v>110</v>
      </c>
      <c r="F22" s="97" t="s">
        <v>161</v>
      </c>
      <c r="G22" s="89"/>
      <c r="H22" s="89"/>
      <c r="I22" s="89"/>
      <c r="J22" s="89"/>
      <c r="K22" s="90"/>
      <c r="L22" s="90"/>
      <c r="M22" s="90"/>
      <c r="N22" s="90"/>
      <c r="O22" s="90"/>
      <c r="P22" s="90"/>
      <c r="Q22" s="90"/>
      <c r="R22" s="90"/>
    </row>
    <row r="23" spans="1:18" ht="45" customHeight="1">
      <c r="A23" s="112">
        <v>7</v>
      </c>
      <c r="B23" s="38" t="s">
        <v>233</v>
      </c>
      <c r="C23" s="198" t="s">
        <v>226</v>
      </c>
      <c r="D23" s="95">
        <v>10000</v>
      </c>
      <c r="E23" s="129" t="s">
        <v>110</v>
      </c>
      <c r="F23" s="97" t="s">
        <v>161</v>
      </c>
      <c r="G23" s="89"/>
      <c r="H23" s="89"/>
      <c r="I23" s="89"/>
      <c r="J23" s="89"/>
      <c r="K23" s="90"/>
      <c r="L23" s="90"/>
      <c r="M23" s="90"/>
      <c r="N23" s="90"/>
      <c r="O23" s="90"/>
      <c r="P23" s="90"/>
      <c r="Q23" s="90"/>
      <c r="R23" s="90"/>
    </row>
    <row r="25" s="239" customFormat="1" ht="21.75" customHeight="1"/>
    <row r="28" spans="1:18" ht="21.7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36" spans="1:18" ht="21.75" customHeight="1">
      <c r="A36" s="294">
        <v>10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</row>
  </sheetData>
  <sheetProtection/>
  <mergeCells count="24">
    <mergeCell ref="A36:R36"/>
    <mergeCell ref="C18:C19"/>
    <mergeCell ref="E18:E19"/>
    <mergeCell ref="F18:F19"/>
    <mergeCell ref="G18:I18"/>
    <mergeCell ref="J18:R18"/>
    <mergeCell ref="J7:R7"/>
    <mergeCell ref="A7:A8"/>
    <mergeCell ref="F7:F8"/>
    <mergeCell ref="E7:E8"/>
    <mergeCell ref="C7:C8"/>
    <mergeCell ref="B18:B19"/>
    <mergeCell ref="A18:A19"/>
    <mergeCell ref="A17:S17"/>
    <mergeCell ref="B3:F3"/>
    <mergeCell ref="B4:E4"/>
    <mergeCell ref="J12:R12"/>
    <mergeCell ref="A12:A13"/>
    <mergeCell ref="B12:B13"/>
    <mergeCell ref="C12:C13"/>
    <mergeCell ref="E12:E13"/>
    <mergeCell ref="F12:F13"/>
    <mergeCell ref="G12:I12"/>
    <mergeCell ref="G7:I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view="pageBreakPreview" zoomScaleNormal="90" zoomScaleSheetLayoutView="100" zoomScalePageLayoutView="0" workbookViewId="0" topLeftCell="A14">
      <selection activeCell="F20" sqref="F20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36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168</v>
      </c>
      <c r="C2" s="34"/>
      <c r="D2" s="32"/>
      <c r="E2" s="34"/>
      <c r="F2" s="32"/>
    </row>
    <row r="3" spans="1:6" s="3" customFormat="1" ht="21.75" customHeight="1">
      <c r="A3" s="18"/>
      <c r="B3" s="24" t="s">
        <v>169</v>
      </c>
      <c r="C3" s="34"/>
      <c r="D3" s="32"/>
      <c r="E3" s="34"/>
      <c r="F3" s="32"/>
    </row>
    <row r="4" spans="1:18" s="3" customFormat="1" ht="19.5" customHeight="1">
      <c r="A4" s="29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">
        <v>155</v>
      </c>
      <c r="H4" s="279"/>
      <c r="I4" s="279"/>
      <c r="J4" s="279" t="s">
        <v>263</v>
      </c>
      <c r="K4" s="279"/>
      <c r="L4" s="279"/>
      <c r="M4" s="279"/>
      <c r="N4" s="279"/>
      <c r="O4" s="279"/>
      <c r="P4" s="279"/>
      <c r="Q4" s="279"/>
      <c r="R4" s="279"/>
    </row>
    <row r="5" spans="1:18" s="3" customFormat="1" ht="21.75">
      <c r="A5" s="303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93" customHeight="1">
      <c r="A6" s="89">
        <v>1</v>
      </c>
      <c r="B6" s="117" t="s">
        <v>290</v>
      </c>
      <c r="C6" s="117" t="s">
        <v>291</v>
      </c>
      <c r="D6" s="118">
        <v>40000</v>
      </c>
      <c r="E6" s="123" t="s">
        <v>122</v>
      </c>
      <c r="F6" s="120" t="s">
        <v>21</v>
      </c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</row>
    <row r="7" spans="1:6" ht="21.75">
      <c r="A7" s="76"/>
      <c r="B7" s="74"/>
      <c r="C7" s="216"/>
      <c r="D7" s="40"/>
      <c r="E7" s="39"/>
      <c r="F7" s="41"/>
    </row>
    <row r="8" spans="1:6" ht="21.75">
      <c r="A8" s="76"/>
      <c r="B8" s="74"/>
      <c r="C8" s="39"/>
      <c r="D8" s="40"/>
      <c r="E8" s="39"/>
      <c r="F8" s="41"/>
    </row>
    <row r="9" spans="1:6" ht="21.75">
      <c r="A9" s="76"/>
      <c r="B9" s="74"/>
      <c r="C9" s="39"/>
      <c r="D9" s="40"/>
      <c r="E9" s="235"/>
      <c r="F9" s="41"/>
    </row>
    <row r="10" spans="1:6" ht="21.75">
      <c r="A10" s="76"/>
      <c r="B10" s="74"/>
      <c r="C10" s="39"/>
      <c r="D10" s="40"/>
      <c r="E10" s="39"/>
      <c r="F10" s="41"/>
    </row>
    <row r="11" spans="1:6" ht="21.75" customHeight="1">
      <c r="A11" s="257"/>
      <c r="B11" s="257"/>
      <c r="C11" s="257"/>
      <c r="D11" s="257"/>
      <c r="E11" s="257"/>
      <c r="F11" s="257"/>
    </row>
    <row r="12" ht="11.25" customHeight="1"/>
    <row r="13" ht="21.75" customHeight="1" hidden="1"/>
    <row r="16" spans="1:18" ht="21.7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22" spans="1:18" ht="21.75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</row>
    <row r="23" spans="1:18" ht="21.75" customHeight="1">
      <c r="A23" s="295">
        <v>11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</row>
  </sheetData>
  <sheetProtection/>
  <mergeCells count="8">
    <mergeCell ref="A23:R23"/>
    <mergeCell ref="C4:C5"/>
    <mergeCell ref="E4:E5"/>
    <mergeCell ref="G4:I4"/>
    <mergeCell ref="J4:R4"/>
    <mergeCell ref="F4:F5"/>
    <mergeCell ref="A4:A5"/>
    <mergeCell ref="B4:B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9"/>
  <sheetViews>
    <sheetView view="pageBreakPreview" zoomScale="98" zoomScaleNormal="90" zoomScaleSheetLayoutView="98" zoomScalePageLayoutView="0" workbookViewId="0" topLeftCell="A1">
      <selection activeCell="E18" sqref="E18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36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170</v>
      </c>
      <c r="C2" s="34"/>
      <c r="D2" s="32"/>
      <c r="E2" s="34"/>
      <c r="F2" s="32"/>
    </row>
    <row r="3" spans="1:6" s="3" customFormat="1" ht="21.75" customHeight="1">
      <c r="A3" s="18"/>
      <c r="B3" s="24" t="s">
        <v>171</v>
      </c>
      <c r="C3" s="34"/>
      <c r="D3" s="32"/>
      <c r="E3" s="34"/>
      <c r="F3" s="32"/>
    </row>
    <row r="4" spans="1:18" s="3" customFormat="1" ht="19.5" customHeight="1">
      <c r="A4" s="290" t="s">
        <v>15</v>
      </c>
      <c r="B4" s="292" t="s">
        <v>16</v>
      </c>
      <c r="C4" s="280" t="s">
        <v>6</v>
      </c>
      <c r="D4" s="100" t="s">
        <v>13</v>
      </c>
      <c r="E4" s="280" t="s">
        <v>84</v>
      </c>
      <c r="F4" s="282" t="s">
        <v>5</v>
      </c>
      <c r="G4" s="279" t="str">
        <f>'ยุทธ1.1-1.2'!G7:I7</f>
        <v>พ.ศ.2561</v>
      </c>
      <c r="H4" s="279"/>
      <c r="I4" s="279"/>
      <c r="J4" s="279" t="s">
        <v>263</v>
      </c>
      <c r="K4" s="279"/>
      <c r="L4" s="279"/>
      <c r="M4" s="279"/>
      <c r="N4" s="279"/>
      <c r="O4" s="279"/>
      <c r="P4" s="279"/>
      <c r="Q4" s="279"/>
      <c r="R4" s="279"/>
    </row>
    <row r="5" spans="1:18" s="3" customFormat="1" ht="21.75">
      <c r="A5" s="303"/>
      <c r="B5" s="303"/>
      <c r="C5" s="284"/>
      <c r="D5" s="87" t="s">
        <v>17</v>
      </c>
      <c r="E5" s="285"/>
      <c r="F5" s="284"/>
      <c r="G5" s="88" t="s">
        <v>96</v>
      </c>
      <c r="H5" s="88" t="s">
        <v>97</v>
      </c>
      <c r="I5" s="88" t="s">
        <v>98</v>
      </c>
      <c r="J5" s="88" t="s">
        <v>99</v>
      </c>
      <c r="K5" s="88" t="s">
        <v>100</v>
      </c>
      <c r="L5" s="88" t="s">
        <v>101</v>
      </c>
      <c r="M5" s="88" t="s">
        <v>102</v>
      </c>
      <c r="N5" s="88" t="s">
        <v>103</v>
      </c>
      <c r="O5" s="88" t="s">
        <v>104</v>
      </c>
      <c r="P5" s="88" t="s">
        <v>105</v>
      </c>
      <c r="Q5" s="88" t="s">
        <v>106</v>
      </c>
      <c r="R5" s="88" t="s">
        <v>107</v>
      </c>
    </row>
    <row r="6" spans="1:18" s="3" customFormat="1" ht="68.25" customHeight="1">
      <c r="A6" s="112">
        <v>1</v>
      </c>
      <c r="B6" s="98" t="s">
        <v>9</v>
      </c>
      <c r="C6" s="94" t="s">
        <v>236</v>
      </c>
      <c r="D6" s="95">
        <v>100000</v>
      </c>
      <c r="E6" s="129" t="s">
        <v>110</v>
      </c>
      <c r="F6" s="97" t="s">
        <v>19</v>
      </c>
      <c r="G6" s="127" t="s">
        <v>118</v>
      </c>
      <c r="H6" s="127" t="s">
        <v>118</v>
      </c>
      <c r="I6" s="127" t="s">
        <v>118</v>
      </c>
      <c r="J6" s="127" t="s">
        <v>118</v>
      </c>
      <c r="K6" s="127" t="s">
        <v>118</v>
      </c>
      <c r="L6" s="127" t="s">
        <v>118</v>
      </c>
      <c r="M6" s="127" t="s">
        <v>118</v>
      </c>
      <c r="N6" s="127" t="s">
        <v>118</v>
      </c>
      <c r="O6" s="127" t="s">
        <v>118</v>
      </c>
      <c r="P6" s="127" t="s">
        <v>118</v>
      </c>
      <c r="Q6" s="127" t="s">
        <v>118</v>
      </c>
      <c r="R6" s="127" t="s">
        <v>118</v>
      </c>
    </row>
    <row r="7" spans="1:18" s="3" customFormat="1" ht="56.25">
      <c r="A7" s="112">
        <v>2</v>
      </c>
      <c r="B7" s="98" t="s">
        <v>22</v>
      </c>
      <c r="C7" s="152" t="s">
        <v>237</v>
      </c>
      <c r="D7" s="95">
        <v>16800000</v>
      </c>
      <c r="E7" s="129" t="s">
        <v>110</v>
      </c>
      <c r="F7" s="97" t="s">
        <v>19</v>
      </c>
      <c r="G7" s="127" t="s">
        <v>118</v>
      </c>
      <c r="H7" s="127" t="s">
        <v>118</v>
      </c>
      <c r="I7" s="127" t="s">
        <v>118</v>
      </c>
      <c r="J7" s="127" t="s">
        <v>118</v>
      </c>
      <c r="K7" s="127" t="s">
        <v>118</v>
      </c>
      <c r="L7" s="127" t="s">
        <v>118</v>
      </c>
      <c r="M7" s="127" t="s">
        <v>118</v>
      </c>
      <c r="N7" s="127" t="s">
        <v>118</v>
      </c>
      <c r="O7" s="127" t="s">
        <v>118</v>
      </c>
      <c r="P7" s="127" t="s">
        <v>118</v>
      </c>
      <c r="Q7" s="127" t="s">
        <v>118</v>
      </c>
      <c r="R7" s="127" t="s">
        <v>118</v>
      </c>
    </row>
    <row r="8" spans="1:18" s="3" customFormat="1" ht="37.5">
      <c r="A8" s="112">
        <v>3</v>
      </c>
      <c r="B8" s="98" t="s">
        <v>239</v>
      </c>
      <c r="C8" s="94" t="s">
        <v>240</v>
      </c>
      <c r="D8" s="95">
        <v>169200</v>
      </c>
      <c r="E8" s="129" t="s">
        <v>110</v>
      </c>
      <c r="F8" s="97" t="s">
        <v>19</v>
      </c>
      <c r="G8" s="127"/>
      <c r="H8" s="127"/>
      <c r="I8" s="127"/>
      <c r="J8" s="127"/>
      <c r="K8" s="127" t="s">
        <v>118</v>
      </c>
      <c r="L8" s="127"/>
      <c r="M8" s="127"/>
      <c r="N8" s="127"/>
      <c r="O8" s="127"/>
      <c r="P8" s="127"/>
      <c r="Q8" s="127"/>
      <c r="R8" s="127"/>
    </row>
    <row r="9" spans="1:18" s="3" customFormat="1" ht="57.75" customHeight="1">
      <c r="A9" s="112">
        <v>4</v>
      </c>
      <c r="B9" s="98" t="s">
        <v>23</v>
      </c>
      <c r="C9" s="94" t="s">
        <v>238</v>
      </c>
      <c r="D9" s="95">
        <v>5000000</v>
      </c>
      <c r="E9" s="129" t="s">
        <v>110</v>
      </c>
      <c r="F9" s="97" t="s">
        <v>19</v>
      </c>
      <c r="G9" s="127" t="s">
        <v>118</v>
      </c>
      <c r="H9" s="127" t="s">
        <v>118</v>
      </c>
      <c r="I9" s="127" t="s">
        <v>118</v>
      </c>
      <c r="J9" s="127" t="s">
        <v>118</v>
      </c>
      <c r="K9" s="127" t="s">
        <v>118</v>
      </c>
      <c r="L9" s="127" t="s">
        <v>118</v>
      </c>
      <c r="M9" s="127" t="s">
        <v>118</v>
      </c>
      <c r="N9" s="127" t="s">
        <v>118</v>
      </c>
      <c r="O9" s="127" t="s">
        <v>118</v>
      </c>
      <c r="P9" s="127" t="s">
        <v>118</v>
      </c>
      <c r="Q9" s="127" t="s">
        <v>118</v>
      </c>
      <c r="R9" s="127" t="s">
        <v>118</v>
      </c>
    </row>
    <row r="10" spans="1:18" s="3" customFormat="1" ht="21.75">
      <c r="A10" s="41"/>
      <c r="B10" s="174"/>
      <c r="C10" s="174"/>
      <c r="D10" s="40"/>
      <c r="E10" s="175"/>
      <c r="F10" s="176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14"/>
      <c r="R10" s="114"/>
    </row>
    <row r="11" spans="1:18" s="3" customFormat="1" ht="21.75">
      <c r="A11" s="41"/>
      <c r="B11" s="174"/>
      <c r="C11" s="174"/>
      <c r="D11" s="40"/>
      <c r="E11" s="175"/>
      <c r="F11" s="176"/>
      <c r="G11" s="113"/>
      <c r="H11" s="113"/>
      <c r="I11" s="113"/>
      <c r="J11" s="113"/>
      <c r="K11" s="114"/>
      <c r="L11" s="114"/>
      <c r="M11" s="114"/>
      <c r="N11" s="114"/>
      <c r="O11" s="114"/>
      <c r="P11" s="114"/>
      <c r="Q11" s="114"/>
      <c r="R11" s="114"/>
    </row>
    <row r="12" spans="1:18" s="3" customFormat="1" ht="21.75">
      <c r="A12" s="41"/>
      <c r="B12" s="174"/>
      <c r="C12" s="174"/>
      <c r="D12" s="40"/>
      <c r="E12" s="175"/>
      <c r="F12" s="176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14"/>
      <c r="R12" s="114"/>
    </row>
    <row r="13" spans="1:18" s="3" customFormat="1" ht="21.75">
      <c r="A13" s="41"/>
      <c r="B13" s="174"/>
      <c r="C13" s="174"/>
      <c r="D13" s="40"/>
      <c r="E13" s="175"/>
      <c r="F13" s="176"/>
      <c r="G13" s="113"/>
      <c r="H13" s="113"/>
      <c r="I13" s="113"/>
      <c r="J13" s="113"/>
      <c r="K13" s="114"/>
      <c r="L13" s="114"/>
      <c r="M13" s="114"/>
      <c r="N13" s="114"/>
      <c r="O13" s="114"/>
      <c r="P13" s="114"/>
      <c r="Q13" s="114"/>
      <c r="R13" s="114"/>
    </row>
    <row r="19" spans="1:18" ht="21.75" customHeight="1">
      <c r="A19" s="314">
        <v>12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</row>
  </sheetData>
  <sheetProtection/>
  <mergeCells count="8">
    <mergeCell ref="A19:R19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Corporate Edition</cp:lastModifiedBy>
  <cp:lastPrinted>2018-08-21T03:52:43Z</cp:lastPrinted>
  <dcterms:created xsi:type="dcterms:W3CDTF">2006-03-28T04:43:07Z</dcterms:created>
  <dcterms:modified xsi:type="dcterms:W3CDTF">2018-10-25T04:02:52Z</dcterms:modified>
  <cp:category/>
  <cp:version/>
  <cp:contentType/>
  <cp:contentStatus/>
</cp:coreProperties>
</file>