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1910"/>
  </bookViews>
  <sheets>
    <sheet name="ประจำปีงบ 68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8" i="2"/>
  <c r="D17" i="2"/>
  <c r="D16" i="2"/>
  <c r="D15" i="2"/>
  <c r="D13" i="2"/>
  <c r="D12" i="2"/>
  <c r="D11" i="2"/>
  <c r="D10" i="2"/>
  <c r="D9" i="2"/>
  <c r="D7" i="2"/>
  <c r="D8" i="2"/>
  <c r="J14" i="2" l="1"/>
  <c r="I14" i="2"/>
  <c r="J18" i="2"/>
  <c r="I18" i="2"/>
  <c r="J17" i="2"/>
  <c r="I17" i="2"/>
  <c r="J16" i="2"/>
  <c r="I16" i="2"/>
  <c r="I15" i="2"/>
  <c r="I13" i="2"/>
  <c r="I12" i="2"/>
  <c r="I11" i="2"/>
  <c r="J10" i="2"/>
  <c r="I10" i="2"/>
  <c r="J9" i="2"/>
  <c r="I9" i="2"/>
  <c r="J7" i="2"/>
</calcChain>
</file>

<file path=xl/sharedStrings.xml><?xml version="1.0" encoding="utf-8"?>
<sst xmlns="http://schemas.openxmlformats.org/spreadsheetml/2006/main" count="35" uniqueCount="30">
  <si>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</si>
  <si>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</si>
  <si>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</si>
  <si>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</si>
  <si>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</si>
  <si>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</si>
  <si>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</si>
  <si>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</si>
  <si>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</si>
  <si>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</si>
  <si>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</si>
  <si>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</si>
  <si>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</si>
  <si>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</si>
  <si>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</si>
  <si>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</si>
  <si>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</si>
  <si>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</si>
  <si>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</si>
  <si>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ไม่มี</t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</si>
  <si>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</si>
  <si>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</si>
  <si>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กันยายน 2568</t>
  </si>
  <si>
    <t>จำนวนงบประมาณ
(บาท)</t>
  </si>
  <si>
    <t>จำนวนโครงการ
(รวม)</t>
  </si>
  <si>
    <t xml:space="preserve">ประจำปีงบประมาณ พ.ศ. 2568 </t>
  </si>
  <si>
    <t>จำนวนงบประมาณ
(รวม)</t>
  </si>
  <si>
    <t>วิธีประกาศเชิญชวนทั่วไป
(e-Market / e-Bidding)</t>
  </si>
  <si>
    <t>รายงานสรุปผลการจัดซื้อจัดจ้างของ…….องค์การบริหารส่วนตำบลคลองหินปูน…….</t>
  </si>
  <si>
    <r>
      <t>**หมายเหตุ</t>
    </r>
    <r>
      <rPr>
        <sz val="9"/>
        <color rgb="FFFF0000"/>
        <rFont val="TH SarabunIT๙"/>
        <family val="2"/>
      </rPr>
      <t>**</t>
    </r>
    <r>
      <rPr>
        <b/>
        <sz val="16"/>
        <color rgb="FFFF0000"/>
        <rFont val="TH SarabunIT๙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</si>
</sst>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0"/>
      <color rgb="FF000000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sz val="9"/>
      <color rgb="FFFF0000"/>
      <name val="TH SarabunIT๙"/>
      <family val="2"/>
    </font>
    <font>
      <sz val="11"/>
      <color rgb="FFFF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17" fontId="1" fillId="0" borderId="1" xfId="0" quotePrefix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center" wrapText="1"/>
    </xf>
    <xf numFmtId="43" fontId="4" fillId="0" borderId="10" xfId="0" applyNumberFormat="1" applyFont="1" applyBorder="1"/>
    <xf numFmtId="43" fontId="4" fillId="0" borderId="3" xfId="1" applyFont="1" applyBorder="1"/>
    <xf numFmtId="43" fontId="4" fillId="0" borderId="3" xfId="0" applyNumberFormat="1" applyFont="1" applyBorder="1"/>
    <xf numFmtId="43" fontId="4" fillId="0" borderId="1" xfId="1" applyFont="1" applyBorder="1"/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Fill="1"/>
    <xf numFmtId="0" fontId="1" fillId="0" borderId="0" xfId="0" applyFont="1" applyFill="1"/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0" fillId="0" borderId="0" xfId="0" applyNumberFormat="1"/>
    <xf numFmtId="0" fontId="8" fillId="0" borderId="0" xfId="0" applyFont="1"/>
    <xf numFmtId="0" fontId="4" fillId="0" borderId="0" xfId="0" applyFont="1"/>
    <xf numFmtId="0" fontId="9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 vertical="center"/>
    </xf>
    <xf numFmtId="17" fontId="1" fillId="0" borderId="8" xfId="0" quotePrefix="1" applyNumberFormat="1" applyFont="1" applyBorder="1" applyAlignment="1">
      <alignment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" fontId="12" fillId="0" borderId="1" xfId="0" quotePrefix="1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3" fontId="13" fillId="0" borderId="3" xfId="1" applyFont="1" applyBorder="1"/>
    <xf numFmtId="0" fontId="14" fillId="0" borderId="0" xfId="0" applyFont="1"/>
    <xf numFmtId="17" fontId="1" fillId="0" borderId="2" xfId="0" quotePrefix="1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3" fontId="13" fillId="0" borderId="12" xfId="0" applyNumberFormat="1" applyFont="1" applyBorder="1"/>
    <xf numFmtId="0" fontId="13" fillId="0" borderId="9" xfId="0" applyFont="1" applyBorder="1" applyAlignment="1">
      <alignment horizontal="center" vertical="center" wrapText="1"/>
    </xf>
    <xf numFmtId="43" fontId="13" fillId="0" borderId="6" xfId="0" applyNumberFormat="1" applyFont="1" applyBorder="1"/>
    <xf numFmtId="0" fontId="13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4" zoomScaleNormal="100" workbookViewId="0">
      <selection activeCell="F23" sqref="F23"/>
    </sheetView>
  </sheetViews>
  <sheetFormatPr defaultRowHeight="14.25" x14ac:dyDescent="0.2"/>
  <cols>
    <col min="1" max="1" width="4.125" customWidth="1"/>
    <col min="2" max="2" width="16.625" customWidth="1"/>
    <col min="3" max="3" width="15.5" customWidth="1"/>
    <col min="4" max="4" width="16.5" customWidth="1"/>
    <col min="5" max="5" width="12.75" customWidth="1"/>
    <col min="6" max="6" width="16.125" customWidth="1"/>
    <col min="7" max="7" width="17.25" customWidth="1"/>
    <col min="8" max="8" width="16.625" customWidth="1"/>
    <col min="10" max="10" width="15.125" customWidth="1"/>
  </cols>
  <sheetData>
    <row r="1" spans="1:10" ht="26.25" x14ac:dyDescent="0.2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34" customFormat="1" ht="26.25" x14ac:dyDescent="0.25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34" customFormat="1" ht="15" customHeight="1" thickBo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s="34" customFormat="1" ht="21" customHeight="1" thickBot="1" x14ac:dyDescent="0.3">
      <c r="A4" s="19" t="s">
        <v>6</v>
      </c>
      <c r="B4" s="30" t="s">
        <v>7</v>
      </c>
      <c r="C4" s="25" t="s">
        <v>2</v>
      </c>
      <c r="D4" s="26"/>
      <c r="E4" s="26"/>
      <c r="F4" s="26"/>
      <c r="G4" s="26"/>
      <c r="H4" s="27"/>
      <c r="I4" s="19" t="s">
        <v>24</v>
      </c>
      <c r="J4" s="19" t="s">
        <v>26</v>
      </c>
    </row>
    <row r="5" spans="1:10" s="34" customFormat="1" ht="51.6" customHeight="1" thickBot="1" x14ac:dyDescent="0.3">
      <c r="A5" s="20"/>
      <c r="B5" s="31"/>
      <c r="C5" s="25" t="s">
        <v>4</v>
      </c>
      <c r="D5" s="27"/>
      <c r="E5" s="25" t="s">
        <v>5</v>
      </c>
      <c r="F5" s="27"/>
      <c r="G5" s="28" t="s">
        <v>27</v>
      </c>
      <c r="H5" s="29"/>
      <c r="I5" s="20"/>
      <c r="J5" s="20"/>
    </row>
    <row r="6" spans="1:10" s="34" customFormat="1" ht="42.6" customHeight="1" thickBot="1" x14ac:dyDescent="0.3">
      <c r="A6" s="20"/>
      <c r="B6" s="32"/>
      <c r="C6" s="50" t="s">
        <v>3</v>
      </c>
      <c r="D6" s="51" t="s">
        <v>23</v>
      </c>
      <c r="E6" s="7" t="s">
        <v>3</v>
      </c>
      <c r="F6" s="18" t="s">
        <v>23</v>
      </c>
      <c r="G6" s="7" t="s">
        <v>3</v>
      </c>
      <c r="H6" s="1" t="s">
        <v>23</v>
      </c>
      <c r="I6" s="21"/>
      <c r="J6" s="21"/>
    </row>
    <row r="7" spans="1:10" s="34" customFormat="1" ht="21" thickBot="1" x14ac:dyDescent="0.35">
      <c r="A7" s="6">
        <v>1</v>
      </c>
      <c r="B7" s="48" t="s">
        <v>8</v>
      </c>
      <c r="C7" s="52">
        <v>6</v>
      </c>
      <c r="D7" s="53">
        <f>78746+31414.32+6829.2+25950.96+10585.26+7170.66</f>
        <v>160696.40000000002</v>
      </c>
      <c r="E7" s="49">
        <v>0</v>
      </c>
      <c r="F7" s="3">
        <v>0</v>
      </c>
      <c r="G7" s="3">
        <v>0</v>
      </c>
      <c r="H7" s="57">
        <v>0</v>
      </c>
      <c r="I7" s="13">
        <v>6</v>
      </c>
      <c r="J7" s="9">
        <f>SUM(D7+H7)</f>
        <v>160696.40000000002</v>
      </c>
    </row>
    <row r="8" spans="1:10" s="34" customFormat="1" ht="23.45" customHeight="1" thickBot="1" x14ac:dyDescent="0.35">
      <c r="A8" s="6">
        <v>2</v>
      </c>
      <c r="B8" s="39" t="s">
        <v>9</v>
      </c>
      <c r="C8" s="54">
        <v>8</v>
      </c>
      <c r="D8" s="55">
        <f>128612+28913.94+6030.18+23502.24+9586.44+6494.04+10000+5844</f>
        <v>218982.84</v>
      </c>
      <c r="E8" s="49">
        <v>0</v>
      </c>
      <c r="F8" s="3">
        <v>0</v>
      </c>
      <c r="G8" s="3">
        <v>0</v>
      </c>
      <c r="H8" s="3">
        <v>0</v>
      </c>
      <c r="I8" s="14">
        <v>17</v>
      </c>
      <c r="J8" s="10">
        <v>201360.79</v>
      </c>
    </row>
    <row r="9" spans="1:10" s="34" customFormat="1" ht="21" thickBot="1" x14ac:dyDescent="0.35">
      <c r="A9" s="6">
        <v>3</v>
      </c>
      <c r="B9" s="2" t="s">
        <v>10</v>
      </c>
      <c r="C9" s="49">
        <v>7</v>
      </c>
      <c r="D9" s="8">
        <f>21000+21800+33732.93+7035.21+27419.28+11184.18+7576.38</f>
        <v>129747.98000000001</v>
      </c>
      <c r="E9" s="3">
        <v>0</v>
      </c>
      <c r="F9" s="3">
        <v>0</v>
      </c>
      <c r="G9" s="3">
        <v>0</v>
      </c>
      <c r="H9" s="57">
        <v>0</v>
      </c>
      <c r="I9" s="14">
        <f>SUM(C9+G9)</f>
        <v>7</v>
      </c>
      <c r="J9" s="11">
        <f>SUM(D9+H9)</f>
        <v>129747.98000000001</v>
      </c>
    </row>
    <row r="10" spans="1:10" s="34" customFormat="1" ht="21" thickBot="1" x14ac:dyDescent="0.35">
      <c r="A10" s="6">
        <v>4</v>
      </c>
      <c r="B10" s="2" t="s">
        <v>11</v>
      </c>
      <c r="C10" s="3">
        <v>9</v>
      </c>
      <c r="D10" s="8">
        <f>11800+20000+12500+30520.27+6201.98+24807.92+10119.02+6854.82+25285</f>
        <v>148089.01</v>
      </c>
      <c r="E10" s="3">
        <v>0</v>
      </c>
      <c r="F10" s="3">
        <v>0</v>
      </c>
      <c r="G10" s="3">
        <v>0</v>
      </c>
      <c r="H10" s="3">
        <v>0</v>
      </c>
      <c r="I10" s="14">
        <f t="shared" ref="I10:I18" si="0">SUM(C10+E10+G10)</f>
        <v>9</v>
      </c>
      <c r="J10" s="11">
        <f t="shared" ref="J10:J18" si="1">SUM(D10+F10+H10)</f>
        <v>148089.01</v>
      </c>
    </row>
    <row r="11" spans="1:10" s="34" customFormat="1" ht="21" thickBot="1" x14ac:dyDescent="0.35">
      <c r="A11" s="6">
        <v>5</v>
      </c>
      <c r="B11" s="2" t="s">
        <v>12</v>
      </c>
      <c r="C11" s="3">
        <v>24</v>
      </c>
      <c r="D11" s="8">
        <f>16660+25250+10865+14500+98000+10488+50000+12335+54725+115368+106017.78+22196.56+86175.88+35150.28+16956.66+62400+93000+363500+492500+497000+312500+186900+240500+236800</f>
        <v>3159788.16</v>
      </c>
      <c r="E11" s="3">
        <v>0</v>
      </c>
      <c r="F11" s="3">
        <v>0</v>
      </c>
      <c r="G11" s="3">
        <v>1</v>
      </c>
      <c r="H11" s="40">
        <v>2400000</v>
      </c>
      <c r="I11" s="14">
        <f t="shared" si="0"/>
        <v>25</v>
      </c>
      <c r="J11" s="11">
        <v>834729</v>
      </c>
    </row>
    <row r="12" spans="1:10" s="34" customFormat="1" ht="21" thickBot="1" x14ac:dyDescent="0.35">
      <c r="A12" s="6">
        <v>6</v>
      </c>
      <c r="B12" s="2" t="s">
        <v>13</v>
      </c>
      <c r="C12" s="3">
        <v>19</v>
      </c>
      <c r="D12" s="8">
        <f>12777+14010+4100+7140+38870+30000+6300+9700+5780+15024+19690+15845+99600+280000+54000+496500+382800+25990+198450</f>
        <v>1716576</v>
      </c>
      <c r="E12" s="3">
        <v>0</v>
      </c>
      <c r="F12" s="3">
        <v>0</v>
      </c>
      <c r="G12" s="3">
        <v>0</v>
      </c>
      <c r="H12" s="3">
        <v>0</v>
      </c>
      <c r="I12" s="14">
        <f t="shared" si="0"/>
        <v>19</v>
      </c>
      <c r="J12" s="11">
        <v>1937681.05</v>
      </c>
    </row>
    <row r="13" spans="1:10" s="34" customFormat="1" ht="21" thickBot="1" x14ac:dyDescent="0.3">
      <c r="A13" s="6">
        <v>7</v>
      </c>
      <c r="B13" s="2" t="s">
        <v>14</v>
      </c>
      <c r="C13" s="3">
        <v>11</v>
      </c>
      <c r="D13" s="8">
        <f>22900+14000+8500+15800+9400+24000+54900+497000+463000+272500+236500</f>
        <v>1618500</v>
      </c>
      <c r="E13" s="3">
        <v>0</v>
      </c>
      <c r="F13" s="3">
        <v>0</v>
      </c>
      <c r="G13" s="3">
        <v>0</v>
      </c>
      <c r="H13" s="3">
        <v>0</v>
      </c>
      <c r="I13" s="14">
        <f t="shared" si="0"/>
        <v>11</v>
      </c>
      <c r="J13" s="8">
        <v>1729430</v>
      </c>
    </row>
    <row r="14" spans="1:10" s="47" customFormat="1" ht="21" thickBot="1" x14ac:dyDescent="0.35">
      <c r="A14" s="41">
        <v>8</v>
      </c>
      <c r="B14" s="42" t="s">
        <v>15</v>
      </c>
      <c r="C14" s="43">
        <v>10</v>
      </c>
      <c r="D14" s="44">
        <f>12753.37+6935.74+7300+12560+21104+10000+9520+8000+1500+1200</f>
        <v>90873.11</v>
      </c>
      <c r="E14" s="43">
        <v>0</v>
      </c>
      <c r="F14" s="43">
        <v>0</v>
      </c>
      <c r="G14" s="43">
        <v>0</v>
      </c>
      <c r="H14" s="56">
        <v>0</v>
      </c>
      <c r="I14" s="45">
        <f>SUM(C14+G14)</f>
        <v>10</v>
      </c>
      <c r="J14" s="46">
        <f>SUM(D14+H14)</f>
        <v>90873.11</v>
      </c>
    </row>
    <row r="15" spans="1:10" s="34" customFormat="1" ht="21" thickBot="1" x14ac:dyDescent="0.35">
      <c r="A15" s="6">
        <v>9</v>
      </c>
      <c r="B15" s="2" t="s">
        <v>16</v>
      </c>
      <c r="C15" s="3">
        <v>26</v>
      </c>
      <c r="D15" s="8">
        <f>12111.9+17523.6+46386+39170.4+9792.6+32400+48500+48500+48500+12840+41409+45000+27000+5000+30580.4+6528.4+8075.6+11682.4+25254.6+249500+497800+497800+497800+497900+477900+214000</f>
        <v>3448954.9</v>
      </c>
      <c r="E15" s="3">
        <v>0</v>
      </c>
      <c r="F15" s="3">
        <v>0</v>
      </c>
      <c r="G15" s="3">
        <v>0</v>
      </c>
      <c r="H15" s="3">
        <v>0</v>
      </c>
      <c r="I15" s="14">
        <f t="shared" si="0"/>
        <v>26</v>
      </c>
      <c r="J15" s="10">
        <v>346229.06</v>
      </c>
    </row>
    <row r="16" spans="1:10" s="34" customFormat="1" ht="21" thickBot="1" x14ac:dyDescent="0.35">
      <c r="A16" s="6">
        <v>10</v>
      </c>
      <c r="B16" s="2" t="s">
        <v>17</v>
      </c>
      <c r="C16" s="3">
        <v>34</v>
      </c>
      <c r="D16" s="8">
        <f>25000+49930+35900+6400+39400+68000+17608+14750+5574.7+23400+23400+13870+28920+25600+20280+21828+14173+28020+29800+40000+47600+11098.28+23991.87+7670.87+29051.38+6201.98+18000+5000+50000+11260+222000+255200+228400+269000+148257+5574.7</f>
        <v>1870159.78</v>
      </c>
      <c r="E16" s="3">
        <v>0</v>
      </c>
      <c r="F16" s="3">
        <v>0</v>
      </c>
      <c r="G16" s="3">
        <v>0</v>
      </c>
      <c r="H16" s="3">
        <v>0</v>
      </c>
      <c r="I16" s="14">
        <f t="shared" si="0"/>
        <v>34</v>
      </c>
      <c r="J16" s="10">
        <f t="shared" si="1"/>
        <v>1870159.78</v>
      </c>
    </row>
    <row r="17" spans="1:10" s="34" customFormat="1" ht="21" thickBot="1" x14ac:dyDescent="0.35">
      <c r="A17" s="6">
        <v>11</v>
      </c>
      <c r="B17" s="2" t="s">
        <v>18</v>
      </c>
      <c r="C17" s="3">
        <v>25</v>
      </c>
      <c r="D17" s="8">
        <f>41650+11650+7610+40000+12100+16500+10000+14987+17350+18100+8900+39400+39400+5290+40500+77980.02+15668.16+29790.12+64399.23+17360.39+9000+9000+9000+9000+12500</f>
        <v>577134.91999999993</v>
      </c>
      <c r="E17" s="3">
        <v>0</v>
      </c>
      <c r="F17" s="3">
        <v>0</v>
      </c>
      <c r="G17" s="3">
        <v>0</v>
      </c>
      <c r="H17" s="3">
        <v>0</v>
      </c>
      <c r="I17" s="14">
        <f t="shared" si="0"/>
        <v>25</v>
      </c>
      <c r="J17" s="10">
        <f t="shared" si="1"/>
        <v>577134.91999999993</v>
      </c>
    </row>
    <row r="18" spans="1:10" s="34" customFormat="1" ht="20.100000000000001" customHeight="1" thickBot="1" x14ac:dyDescent="0.35">
      <c r="A18" s="6">
        <v>12</v>
      </c>
      <c r="B18" s="2" t="s">
        <v>22</v>
      </c>
      <c r="C18" s="3">
        <v>2</v>
      </c>
      <c r="D18" s="8">
        <f>5500+384000</f>
        <v>389500</v>
      </c>
      <c r="E18" s="3">
        <v>0</v>
      </c>
      <c r="F18" s="3">
        <v>0</v>
      </c>
      <c r="G18" s="3">
        <v>0</v>
      </c>
      <c r="H18" s="3">
        <v>0</v>
      </c>
      <c r="I18" s="15">
        <f t="shared" si="0"/>
        <v>2</v>
      </c>
      <c r="J18" s="12">
        <f t="shared" si="1"/>
        <v>389500</v>
      </c>
    </row>
    <row r="19" spans="1:10" s="34" customFormat="1" ht="15" x14ac:dyDescent="0.25"/>
    <row r="20" spans="1:10" s="35" customFormat="1" ht="20.25" x14ac:dyDescent="0.3">
      <c r="A20" s="5" t="s">
        <v>0</v>
      </c>
      <c r="B20" s="5"/>
    </row>
    <row r="21" spans="1:10" s="35" customFormat="1" ht="20.25" x14ac:dyDescent="0.3">
      <c r="A21" s="16" t="s">
        <v>19</v>
      </c>
      <c r="B21" s="16"/>
    </row>
    <row r="22" spans="1:10" s="35" customFormat="1" ht="20.25" x14ac:dyDescent="0.3">
      <c r="A22" s="17" t="s">
        <v>1</v>
      </c>
      <c r="B22" s="17"/>
    </row>
    <row r="23" spans="1:10" s="35" customFormat="1" ht="20.25" x14ac:dyDescent="0.3">
      <c r="A23" s="16" t="s">
        <v>19</v>
      </c>
      <c r="B23" s="16"/>
    </row>
    <row r="24" spans="1:10" s="34" customFormat="1" ht="20.25" x14ac:dyDescent="0.25">
      <c r="A24" s="36" t="s">
        <v>29</v>
      </c>
      <c r="B24" s="37"/>
      <c r="C24" s="37"/>
    </row>
    <row r="25" spans="1:10" s="34" customFormat="1" ht="20.25" x14ac:dyDescent="0.25">
      <c r="A25" s="38" t="s">
        <v>20</v>
      </c>
    </row>
    <row r="26" spans="1:10" s="5" customFormat="1" ht="20.25" x14ac:dyDescent="0.3">
      <c r="A26" s="5" t="s">
        <v>21</v>
      </c>
    </row>
    <row r="27" spans="1:10" x14ac:dyDescent="0.2">
      <c r="A27" s="4"/>
    </row>
    <row r="29" spans="1:10" x14ac:dyDescent="0.2">
      <c r="C29" s="33"/>
    </row>
    <row r="30" spans="1:10" x14ac:dyDescent="0.2">
      <c r="C30" s="33"/>
    </row>
    <row r="31" spans="1:10" x14ac:dyDescent="0.2">
      <c r="C31" s="33"/>
    </row>
    <row r="32" spans="1:10" x14ac:dyDescent="0.2">
      <c r="C32" s="33"/>
    </row>
    <row r="33" spans="3:3" x14ac:dyDescent="0.2">
      <c r="C33" s="33"/>
    </row>
    <row r="34" spans="3:3" x14ac:dyDescent="0.2">
      <c r="C34" s="33"/>
    </row>
    <row r="35" spans="3:3" x14ac:dyDescent="0.2">
      <c r="C35" s="33"/>
    </row>
    <row r="36" spans="3:3" x14ac:dyDescent="0.2">
      <c r="C36" s="33"/>
    </row>
    <row r="37" spans="3:3" x14ac:dyDescent="0.2">
      <c r="C37" s="33"/>
    </row>
  </sheetData>
  <mergeCells count="11">
    <mergeCell ref="I4:I6"/>
    <mergeCell ref="J4:J6"/>
    <mergeCell ref="A1:J1"/>
    <mergeCell ref="A2:J2"/>
    <mergeCell ref="A3:J3"/>
    <mergeCell ref="C4:H4"/>
    <mergeCell ref="G5:H5"/>
    <mergeCell ref="C5:D5"/>
    <mergeCell ref="E5:F5"/>
    <mergeCell ref="B4:B6"/>
    <mergeCell ref="A4:A6"/>
  </mergeCells>
  <pageMargins left="0.23622047244094491" right="0.19685039370078741" top="0.35433070866141736" bottom="0.31496062992125984" header="0.31496062992125984" footer="0.2755905511811023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ประจำปีงบ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PhoenixCom</cp:lastModifiedBy>
  <cp:lastPrinted>2026-06-26T04:14:57Z</cp:lastPrinted>
  <dcterms:created xsi:type="dcterms:W3CDTF">2026-03-13T12:45:29Z</dcterms:created>
  <dcterms:modified xsi:type="dcterms:W3CDTF">2026-06-26T04:15:28Z</dcterms:modified>
</cp:coreProperties>
</file>